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ciacca\Documents\new_federico\psr_2014_2020\monitoraggi\190806_impegni_erogazioni\siar\"/>
    </mc:Choice>
  </mc:AlternateContent>
  <bookViews>
    <workbookView xWindow="0" yWindow="0" windowWidth="28800" windowHeight="12210" firstSheet="1" activeTab="1"/>
  </bookViews>
  <sheets>
    <sheet name="file_nascosto" sheetId="1" state="hidden" r:id="rId1"/>
    <sheet name="411" sheetId="2" r:id="rId2"/>
  </sheets>
  <definedNames>
    <definedName name="Z_BDB42A84_B44B_4B42_839C_273C7DCFD6FA_.wvu.Rows" localSheetId="1" hidden="1">'411'!$31:$31,'411'!$33:$33,'411'!$65:$68</definedName>
  </definedNames>
  <calcPr calcId="162913"/>
  <customWorkbookViews>
    <customWorkbookView name="utente - Visualizzazione personale" guid="{BDB42A84-B44B-4B42-839C-273C7DCFD6FA}" mergeInterval="0" personalView="1" maximized="1" xWindow="1" yWindow="1" windowWidth="1920" windowHeight="850" activeSheetId="2"/>
  </customWorkbookViews>
</workbook>
</file>

<file path=xl/calcChain.xml><?xml version="1.0" encoding="utf-8"?>
<calcChain xmlns="http://schemas.openxmlformats.org/spreadsheetml/2006/main">
  <c r="C107" i="1" l="1"/>
  <c r="B32" i="1" l="1"/>
  <c r="B5" i="1" l="1"/>
  <c r="C5" i="1"/>
  <c r="D5" i="1"/>
  <c r="E5" i="1"/>
  <c r="F5" i="1"/>
  <c r="G5" i="1"/>
  <c r="H5" i="1"/>
  <c r="I5" i="1"/>
  <c r="J5" i="1"/>
  <c r="B6" i="1"/>
  <c r="C6" i="1"/>
  <c r="D6" i="1"/>
  <c r="E6" i="1"/>
  <c r="F6" i="1"/>
  <c r="G6" i="1"/>
  <c r="H6" i="1"/>
  <c r="I6" i="1"/>
  <c r="J6" i="1"/>
  <c r="B7" i="1"/>
  <c r="C7" i="1"/>
  <c r="D7" i="1"/>
  <c r="E7" i="1"/>
  <c r="F7" i="1"/>
  <c r="G7" i="1"/>
  <c r="H7" i="1"/>
  <c r="I7" i="1"/>
  <c r="J7" i="1"/>
  <c r="B8" i="1"/>
  <c r="C8" i="1"/>
  <c r="D8" i="1"/>
  <c r="E8" i="1"/>
  <c r="F8" i="1"/>
  <c r="G8" i="1"/>
  <c r="H8" i="1"/>
  <c r="I8" i="1"/>
  <c r="J8" i="1"/>
  <c r="B9" i="1"/>
  <c r="C9" i="1"/>
  <c r="D9" i="1"/>
  <c r="E9" i="1"/>
  <c r="F9" i="1"/>
  <c r="G9" i="1"/>
  <c r="H9" i="1"/>
  <c r="I9" i="1"/>
  <c r="J9" i="1"/>
  <c r="B10" i="1"/>
  <c r="C10" i="1"/>
  <c r="D10" i="1"/>
  <c r="E10" i="1"/>
  <c r="F10" i="1"/>
  <c r="G10" i="1"/>
  <c r="H10" i="1"/>
  <c r="I10" i="1"/>
  <c r="J10" i="1"/>
  <c r="B11" i="1"/>
  <c r="C11" i="1"/>
  <c r="D11" i="1"/>
  <c r="E11" i="1"/>
  <c r="F11" i="1"/>
  <c r="G11" i="1"/>
  <c r="H11" i="1"/>
  <c r="I11" i="1"/>
  <c r="J11" i="1"/>
  <c r="C4" i="1"/>
  <c r="D4" i="1"/>
  <c r="E4" i="1"/>
  <c r="F4" i="1"/>
  <c r="G4" i="1"/>
  <c r="H4" i="1"/>
  <c r="I4" i="1"/>
  <c r="J4" i="1"/>
  <c r="J13" i="2"/>
  <c r="B14" i="2" s="1"/>
  <c r="I13" i="2"/>
  <c r="H13" i="2"/>
  <c r="G13" i="2"/>
  <c r="F13" i="2"/>
  <c r="E13" i="2"/>
  <c r="D13" i="2"/>
  <c r="C13" i="2"/>
  <c r="B13" i="2"/>
  <c r="J69" i="1"/>
  <c r="J70" i="1"/>
  <c r="J71" i="1"/>
  <c r="J72" i="1"/>
  <c r="J73" i="1"/>
  <c r="J30" i="1"/>
  <c r="J31" i="1"/>
  <c r="J32" i="1"/>
  <c r="J33" i="1"/>
  <c r="J34" i="1"/>
  <c r="J35" i="1"/>
  <c r="J36" i="1"/>
  <c r="J37" i="1"/>
  <c r="B4" i="1"/>
  <c r="J38" i="1" l="1"/>
  <c r="J12" i="1"/>
  <c r="J76" i="1"/>
  <c r="C69" i="1"/>
  <c r="D69" i="1"/>
  <c r="E69" i="1"/>
  <c r="F69" i="1"/>
  <c r="G69" i="1"/>
  <c r="H69" i="1"/>
  <c r="I69" i="1"/>
  <c r="C70" i="1"/>
  <c r="D70" i="1"/>
  <c r="E70" i="1"/>
  <c r="F70" i="1"/>
  <c r="G70" i="1"/>
  <c r="H70" i="1"/>
  <c r="I70" i="1"/>
  <c r="C71" i="1"/>
  <c r="D71" i="1"/>
  <c r="E71" i="1"/>
  <c r="F71" i="1"/>
  <c r="G71" i="1"/>
  <c r="H71" i="1"/>
  <c r="I71" i="1"/>
  <c r="C72" i="1"/>
  <c r="D72" i="1"/>
  <c r="E72" i="1"/>
  <c r="F72" i="1"/>
  <c r="G72" i="1"/>
  <c r="H72" i="1"/>
  <c r="I72" i="1"/>
  <c r="C73" i="1"/>
  <c r="D73" i="1"/>
  <c r="E73" i="1"/>
  <c r="F73" i="1"/>
  <c r="G73" i="1"/>
  <c r="H73" i="1"/>
  <c r="I73" i="1"/>
  <c r="B70" i="1"/>
  <c r="B71" i="1"/>
  <c r="B72" i="1"/>
  <c r="B73" i="1"/>
  <c r="B69" i="1"/>
  <c r="E55" i="2"/>
  <c r="B107" i="1"/>
  <c r="B31" i="1"/>
  <c r="C31" i="1"/>
  <c r="D31" i="1"/>
  <c r="E31" i="1"/>
  <c r="F31" i="1"/>
  <c r="G31" i="1"/>
  <c r="H31" i="1"/>
  <c r="I31" i="1"/>
  <c r="C32" i="1"/>
  <c r="D32" i="1"/>
  <c r="E32" i="1"/>
  <c r="F32" i="1"/>
  <c r="G32" i="1"/>
  <c r="H32" i="1"/>
  <c r="I32" i="1"/>
  <c r="B33" i="1"/>
  <c r="C33" i="1"/>
  <c r="D33" i="1"/>
  <c r="E33" i="1"/>
  <c r="F33" i="1"/>
  <c r="G33" i="1"/>
  <c r="H33" i="1"/>
  <c r="I33" i="1"/>
  <c r="B34" i="1"/>
  <c r="C34" i="1"/>
  <c r="D34" i="1"/>
  <c r="E34" i="1"/>
  <c r="F34" i="1"/>
  <c r="G34" i="1"/>
  <c r="H34" i="1"/>
  <c r="I34" i="1"/>
  <c r="B35" i="1"/>
  <c r="C35" i="1"/>
  <c r="D35" i="1"/>
  <c r="E35" i="1"/>
  <c r="F35" i="1"/>
  <c r="G35" i="1"/>
  <c r="H35" i="1"/>
  <c r="I35" i="1"/>
  <c r="B36" i="1"/>
  <c r="C36" i="1"/>
  <c r="D36" i="1"/>
  <c r="E36" i="1"/>
  <c r="F36" i="1"/>
  <c r="G36" i="1"/>
  <c r="H36" i="1"/>
  <c r="I36" i="1"/>
  <c r="B37" i="1"/>
  <c r="C37" i="1"/>
  <c r="D37" i="1"/>
  <c r="E37" i="1"/>
  <c r="F37" i="1"/>
  <c r="G37" i="1"/>
  <c r="H37" i="1"/>
  <c r="I37" i="1"/>
  <c r="C30" i="1"/>
  <c r="D30" i="1"/>
  <c r="E30" i="1"/>
  <c r="F30" i="1"/>
  <c r="G30" i="1"/>
  <c r="H30" i="1"/>
  <c r="I30" i="1"/>
  <c r="B30" i="1"/>
  <c r="A38" i="1"/>
  <c r="A39" i="1"/>
  <c r="C101" i="1"/>
  <c r="E23" i="2" s="1"/>
  <c r="B101" i="1"/>
  <c r="A82" i="1"/>
  <c r="A83" i="1"/>
  <c r="A84" i="1"/>
  <c r="A85" i="1"/>
  <c r="A81" i="1"/>
  <c r="H38" i="1" l="1"/>
  <c r="B76" i="1"/>
  <c r="H76" i="1"/>
  <c r="F76" i="1"/>
  <c r="D76" i="1"/>
  <c r="I76" i="1"/>
  <c r="G76" i="1"/>
  <c r="E76" i="1"/>
  <c r="C76" i="1"/>
  <c r="D38" i="1"/>
  <c r="F38" i="1"/>
  <c r="B38" i="1"/>
  <c r="C38" i="1"/>
  <c r="E38" i="1"/>
  <c r="G38" i="1"/>
  <c r="I38" i="1"/>
  <c r="C82" i="1" l="1"/>
  <c r="B81" i="1"/>
  <c r="G81" i="1"/>
  <c r="C81" i="1"/>
  <c r="G85" i="1"/>
  <c r="C85" i="1"/>
  <c r="F84" i="1"/>
  <c r="B84" i="1"/>
  <c r="G83" i="1"/>
  <c r="C83" i="1"/>
  <c r="H82" i="1"/>
  <c r="D82" i="1"/>
  <c r="J81" i="1"/>
  <c r="F81" i="1"/>
  <c r="J85" i="1"/>
  <c r="F85" i="1"/>
  <c r="B85" i="1"/>
  <c r="G84" i="1"/>
  <c r="C84" i="1"/>
  <c r="H83" i="1"/>
  <c r="D83" i="1"/>
  <c r="I82" i="1"/>
  <c r="E82" i="1"/>
  <c r="J84" i="1"/>
  <c r="I81" i="1"/>
  <c r="E81" i="1"/>
  <c r="I85" i="1"/>
  <c r="E85" i="1"/>
  <c r="H84" i="1"/>
  <c r="D84" i="1"/>
  <c r="I83" i="1"/>
  <c r="E83" i="1"/>
  <c r="J82" i="1"/>
  <c r="F82" i="1"/>
  <c r="B82" i="1"/>
  <c r="H81" i="1"/>
  <c r="D81" i="1"/>
  <c r="H85" i="1"/>
  <c r="D85" i="1"/>
  <c r="I84" i="1"/>
  <c r="E84" i="1"/>
  <c r="J83" i="1"/>
  <c r="F83" i="1"/>
  <c r="B83" i="1"/>
  <c r="G82" i="1"/>
  <c r="C44" i="1"/>
  <c r="E44" i="1"/>
  <c r="G44" i="1"/>
  <c r="I44" i="1"/>
  <c r="B45" i="1"/>
  <c r="D45" i="1"/>
  <c r="F45" i="1"/>
  <c r="H45" i="1"/>
  <c r="J45" i="1"/>
  <c r="C46" i="1"/>
  <c r="E46" i="1"/>
  <c r="G46" i="1"/>
  <c r="I46" i="1"/>
  <c r="B47" i="1"/>
  <c r="D47" i="1"/>
  <c r="F47" i="1"/>
  <c r="H47" i="1"/>
  <c r="J47" i="1"/>
  <c r="C48" i="1"/>
  <c r="E48" i="1"/>
  <c r="G48" i="1"/>
  <c r="I48" i="1"/>
  <c r="B49" i="1"/>
  <c r="D49" i="1"/>
  <c r="F49" i="1"/>
  <c r="H49" i="1"/>
  <c r="J49" i="1"/>
  <c r="C50" i="1"/>
  <c r="E50" i="1"/>
  <c r="G50" i="1"/>
  <c r="I50" i="1"/>
  <c r="C43" i="1"/>
  <c r="E43" i="1"/>
  <c r="G43" i="1"/>
  <c r="I43" i="1"/>
  <c r="B43" i="1"/>
  <c r="B44" i="1"/>
  <c r="D44" i="1"/>
  <c r="F44" i="1"/>
  <c r="H44" i="1"/>
  <c r="J44" i="1"/>
  <c r="C45" i="1"/>
  <c r="E45" i="1"/>
  <c r="G45" i="1"/>
  <c r="I45" i="1"/>
  <c r="B46" i="1"/>
  <c r="D46" i="1"/>
  <c r="F46" i="1"/>
  <c r="H46" i="1"/>
  <c r="J46" i="1"/>
  <c r="C47" i="1"/>
  <c r="E47" i="1"/>
  <c r="G47" i="1"/>
  <c r="I47" i="1"/>
  <c r="B48" i="1"/>
  <c r="D48" i="1"/>
  <c r="F48" i="1"/>
  <c r="H48" i="1"/>
  <c r="J48" i="1"/>
  <c r="C49" i="1"/>
  <c r="E49" i="1"/>
  <c r="G49" i="1"/>
  <c r="I49" i="1"/>
  <c r="B50" i="1"/>
  <c r="D50" i="1"/>
  <c r="F50" i="1"/>
  <c r="H50" i="1"/>
  <c r="J50" i="1"/>
  <c r="D43" i="1"/>
  <c r="F43" i="1"/>
  <c r="J43" i="1"/>
  <c r="H43" i="1"/>
  <c r="B39" i="1"/>
  <c r="B77" i="1"/>
  <c r="J51" i="1" l="1"/>
  <c r="J88" i="1"/>
  <c r="C105" i="1"/>
  <c r="E35" i="2" s="1"/>
  <c r="C103" i="1"/>
  <c r="E27" i="2" s="1"/>
  <c r="C106" i="1"/>
  <c r="E38" i="2" s="1"/>
  <c r="C104" i="1"/>
  <c r="E30" i="2" s="1"/>
  <c r="D105" i="1"/>
  <c r="D103" i="1"/>
  <c r="D106" i="1"/>
  <c r="D104" i="1"/>
  <c r="B88" i="1"/>
  <c r="G88" i="1"/>
  <c r="I88" i="1"/>
  <c r="H88" i="1"/>
  <c r="C88" i="1"/>
  <c r="F88" i="1"/>
  <c r="E88" i="1"/>
  <c r="D88" i="1"/>
  <c r="A18" i="1" l="1"/>
  <c r="A19" i="1"/>
  <c r="A20" i="1"/>
  <c r="A22" i="1"/>
  <c r="A23" i="1"/>
  <c r="A24" i="1"/>
  <c r="A17" i="1"/>
  <c r="A5" i="1"/>
  <c r="A6" i="1"/>
  <c r="A7" i="1"/>
  <c r="A8" i="1"/>
  <c r="A9" i="1"/>
  <c r="A10" i="1"/>
  <c r="A11" i="1"/>
  <c r="A4" i="1"/>
  <c r="A31" i="1" l="1"/>
  <c r="A44" i="1"/>
  <c r="A30" i="1"/>
  <c r="A43" i="1"/>
  <c r="A34" i="1"/>
  <c r="A47" i="1"/>
  <c r="A33" i="1"/>
  <c r="A46" i="1"/>
  <c r="A35" i="1"/>
  <c r="A48" i="1"/>
  <c r="A37" i="1"/>
  <c r="A50" i="1"/>
  <c r="A36" i="1"/>
  <c r="A49" i="1"/>
  <c r="A32" i="1"/>
  <c r="A45" i="1"/>
  <c r="A21" i="1"/>
  <c r="B12" i="1"/>
  <c r="C12" i="1"/>
  <c r="E12" i="1"/>
  <c r="F12" i="1"/>
  <c r="G12" i="1"/>
  <c r="I12" i="1"/>
  <c r="H12" i="1"/>
  <c r="D12" i="1"/>
  <c r="B17" i="1" l="1"/>
  <c r="G17" i="1"/>
  <c r="C17" i="1"/>
  <c r="G24" i="1"/>
  <c r="C24" i="1"/>
  <c r="H23" i="1"/>
  <c r="D23" i="1"/>
  <c r="I22" i="1"/>
  <c r="E22" i="1"/>
  <c r="J21" i="1"/>
  <c r="F21" i="1"/>
  <c r="B21" i="1"/>
  <c r="G20" i="1"/>
  <c r="C20" i="1"/>
  <c r="H19" i="1"/>
  <c r="D19" i="1"/>
  <c r="I18" i="1"/>
  <c r="E18" i="1"/>
  <c r="J17" i="1"/>
  <c r="F17" i="1"/>
  <c r="J24" i="1"/>
  <c r="F24" i="1"/>
  <c r="B24" i="1"/>
  <c r="G23" i="1"/>
  <c r="C23" i="1"/>
  <c r="H22" i="1"/>
  <c r="D22" i="1"/>
  <c r="I21" i="1"/>
  <c r="E21" i="1"/>
  <c r="J20" i="1"/>
  <c r="F20" i="1"/>
  <c r="B20" i="1"/>
  <c r="G19" i="1"/>
  <c r="C19" i="1"/>
  <c r="H18" i="1"/>
  <c r="D18" i="1"/>
  <c r="B18" i="1"/>
  <c r="I17" i="1"/>
  <c r="E17" i="1"/>
  <c r="I24" i="1"/>
  <c r="E24" i="1"/>
  <c r="J23" i="1"/>
  <c r="F23" i="1"/>
  <c r="B23" i="1"/>
  <c r="G22" i="1"/>
  <c r="C22" i="1"/>
  <c r="H21" i="1"/>
  <c r="D21" i="1"/>
  <c r="I20" i="1"/>
  <c r="E20" i="1"/>
  <c r="J19" i="1"/>
  <c r="F19" i="1"/>
  <c r="B19" i="1"/>
  <c r="G18" i="1"/>
  <c r="C18" i="1"/>
  <c r="H17" i="1"/>
  <c r="D17" i="1"/>
  <c r="H24" i="1"/>
  <c r="D24" i="1"/>
  <c r="I23" i="1"/>
  <c r="E23" i="1"/>
  <c r="J22" i="1"/>
  <c r="F22" i="1"/>
  <c r="B22" i="1"/>
  <c r="G21" i="1"/>
  <c r="C21" i="1"/>
  <c r="H20" i="1"/>
  <c r="D20" i="1"/>
  <c r="I19" i="1"/>
  <c r="E19" i="1"/>
  <c r="J18" i="1"/>
  <c r="F18" i="1"/>
  <c r="H51" i="1"/>
  <c r="F51" i="1"/>
  <c r="B13" i="1"/>
  <c r="B103" i="1" s="1"/>
  <c r="B25" i="1" l="1"/>
  <c r="J25" i="1"/>
  <c r="B105" i="1"/>
  <c r="B104" i="1"/>
  <c r="B106" i="1"/>
  <c r="C51" i="1"/>
  <c r="G51" i="1"/>
  <c r="B51" i="1"/>
  <c r="D51" i="1"/>
  <c r="E51" i="1"/>
  <c r="I51" i="1"/>
  <c r="C25" i="1"/>
  <c r="E25" i="1"/>
  <c r="D25" i="1"/>
  <c r="G25" i="1"/>
  <c r="F25" i="1"/>
  <c r="H25" i="1"/>
  <c r="I25" i="1"/>
  <c r="B41" i="1" l="1"/>
  <c r="E42" i="2" s="1"/>
  <c r="B16" i="2" s="1"/>
  <c r="B79" i="1"/>
  <c r="B15" i="1"/>
</calcChain>
</file>

<file path=xl/sharedStrings.xml><?xml version="1.0" encoding="utf-8"?>
<sst xmlns="http://schemas.openxmlformats.org/spreadsheetml/2006/main" count="206" uniqueCount="122">
  <si>
    <t>tabacco</t>
  </si>
  <si>
    <t>cereali</t>
  </si>
  <si>
    <t>vitivinicola</t>
  </si>
  <si>
    <t>olio</t>
  </si>
  <si>
    <t xml:space="preserve">ortofrutta </t>
  </si>
  <si>
    <t>latte</t>
  </si>
  <si>
    <t>carne</t>
  </si>
  <si>
    <t>avicola</t>
  </si>
  <si>
    <t>età</t>
  </si>
  <si>
    <t>totale investimenti filiera</t>
  </si>
  <si>
    <t>totale investimenti                            (al netto delle spese tecniche)</t>
  </si>
  <si>
    <t>PROGRAMMA DEGLI INVESTIMENTI</t>
  </si>
  <si>
    <t>10 punti meno il 10% dell’età compiuta al momento della presentazione della domanda per misura 4.1.</t>
  </si>
  <si>
    <t>2.Qualità progetto: fino ad un massimo di 8 punti</t>
  </si>
  <si>
    <t>&gt;10% e fino al 20% punti 2</t>
  </si>
  <si>
    <t>&gt; 20% punti 4</t>
  </si>
  <si>
    <t>2b. Coerenza con obiettivi trasversali: fino ad un massimo di 12 punti</t>
  </si>
  <si>
    <t>&gt;10% e fino al 20% punti 4</t>
  </si>
  <si>
    <t>&gt; 20 % punti 6</t>
  </si>
  <si>
    <t>3. Targeting settoriale: fino ad un massimo di 15 punti</t>
  </si>
  <si>
    <t>4. Targeting aziendale: fino ad un massimo di 10 punti</t>
  </si>
  <si>
    <t>Punteggio assegnato</t>
  </si>
  <si>
    <t>5. Targeting gestionale: massimo 6 punti</t>
  </si>
  <si>
    <t>azienda condotta da Imprenditore agricolo professionale, ai sensi D.Lgs. 99/2004 come risulta da iscrizione INPS</t>
  </si>
  <si>
    <t>3 punti all’imprenditore in possesso dell’attestato di IAP</t>
  </si>
  <si>
    <t>7.Criteri di selezione relativi ai soli investimenti in energie rinnovabili: fino ad un massimo di 5 punti</t>
  </si>
  <si>
    <t xml:space="preserve">8. Altri criteri: fino ad un massimo di 10 punti </t>
  </si>
  <si>
    <t>6.1.1</t>
  </si>
  <si>
    <t>Livello di priorità</t>
  </si>
  <si>
    <t>Frazione di 15 punti</t>
  </si>
  <si>
    <t xml:space="preserve">Tipologia  investimenti </t>
  </si>
  <si>
    <t>SETTORI PRODUTTIVI</t>
  </si>
  <si>
    <t>Tabacco</t>
  </si>
  <si>
    <t>Cereali  e altri</t>
  </si>
  <si>
    <t>Viti -vinicola</t>
  </si>
  <si>
    <t>Olio d’oliva</t>
  </si>
  <si>
    <t>Orto- frutta</t>
  </si>
  <si>
    <t>Lattiero casearia</t>
  </si>
  <si>
    <t>Carne:</t>
  </si>
  <si>
    <t>Avicola e uova</t>
  </si>
  <si>
    <t>costruzione di beni immobili</t>
  </si>
  <si>
    <t>acquisto e ristrutturazionee ampliamento di beni immobili esistenti</t>
  </si>
  <si>
    <t xml:space="preserve">acquisto di dotazioni aziendali   </t>
  </si>
  <si>
    <t xml:space="preserve">acquisto di nuovi impianti tecnologici fissi </t>
  </si>
  <si>
    <t>acquisto di  beni immateriali (programmi informatici, brevetti, licenze, diritti d’autore e marchi commerciali, e-commerce).</t>
  </si>
  <si>
    <t>Investimenti strutturali aziendali per il miglioramento dell’efficienza energetica e/o la sostituzione di combustibili fossili mediante la produzione dell’energia a partire da fonti rinnovabili</t>
  </si>
  <si>
    <t>Tipologia  investimenti</t>
  </si>
  <si>
    <t>Nuove costruzione di fabbricati per la prima lavorazione, trasformazione e commercializzazione dei prodotti agricoli allegato I</t>
  </si>
  <si>
    <t>acquisizione e/o ristrutturazione, straordinaria manutenzione e ampliamento di beni immobili esistenti per la lavorazione, trasformazione e commercializzazione</t>
  </si>
  <si>
    <t>acquisto di nuovi impianti tecnologici, macchinari e attrezzature</t>
  </si>
  <si>
    <t>- acquisto di programmi informatici  brevetti, licenze, diritti d’autore e marchi commerciali, e-commerce.</t>
  </si>
  <si>
    <t>INTERVENTO 4.2</t>
  </si>
  <si>
    <t>PUNTEGGIO TOTALE PROGETTO</t>
  </si>
  <si>
    <t>PUNTEGGIO PER FILIERA</t>
  </si>
  <si>
    <t xml:space="preserve">miglioramenti fondiari </t>
  </si>
  <si>
    <t>investimenti strutturali aziendali per il miglioramento dell’efficienza energetica e/o la sostituzione di combustibili fossili mediante la produzione dell’energia a partire da fonti rinnovabili</t>
  </si>
  <si>
    <t>investimenti per l’irrigazione</t>
  </si>
  <si>
    <t>Dimensione economica</t>
  </si>
  <si>
    <t>V : (da 15 000 a meno di 25 000)</t>
  </si>
  <si>
    <t>VI: (da 25.000 a meno di 50.000)</t>
  </si>
  <si>
    <t>VII: (da 50.000 a meno di 100.000)</t>
  </si>
  <si>
    <t>VIII: (da 100.000 a meno di 250.000)</t>
  </si>
  <si>
    <t>ordinamento produttivo zootecnico prevalente in termini di PST</t>
  </si>
  <si>
    <t>4.2.1</t>
  </si>
  <si>
    <t>investimenti che migliorano le prestazioni aziendali (€)</t>
  </si>
  <si>
    <t>es: giovane che ha compiuto  30 anni                 =10-(30*0,10) = 7</t>
  </si>
  <si>
    <t>investimenti che migliorano la sostenibilità globale (€)</t>
  </si>
  <si>
    <t>4.1.1</t>
  </si>
  <si>
    <t>PUNTEGGIO TOTALE 611</t>
  </si>
  <si>
    <t>PUNTEGGIO TOTALE 411</t>
  </si>
  <si>
    <t>PUNTEGGIO TOTALE 421</t>
  </si>
  <si>
    <t>investimenti innovativi (€)</t>
  </si>
  <si>
    <t>SETTORI PRODUTTIVI 4.2.1</t>
  </si>
  <si>
    <t>ambiente e clima (€)</t>
  </si>
  <si>
    <t>progetti integrati aziendali (PIA): adesione ad uno specifico bando PIA</t>
  </si>
  <si>
    <t>collegamento con reti intelligenti (smartgrid)</t>
  </si>
  <si>
    <t>impegno a non utilizzare residui di colture arboree o da manutenzione boschi</t>
  </si>
  <si>
    <t>azienda a conduzione biologica prevalente (in termini di PST aziendale)</t>
  </si>
  <si>
    <t>azienda totalmente biologica</t>
  </si>
  <si>
    <t>localizzazione aziendale</t>
  </si>
  <si>
    <t>PARAMETRO/PUNTEGGIO</t>
  </si>
  <si>
    <t>DATI DA INSERIRE IN VERDE PUNTEGGI PARZIALI</t>
  </si>
  <si>
    <t>CRITERI DI SELEZIONE</t>
  </si>
  <si>
    <t xml:space="preserve">ulu </t>
  </si>
  <si>
    <t>CALCOLO PUNTEGGIO DEL PROGETTO - COMPILARE SOLO LE CELLE IN VERDE (SE PERTINENTI)</t>
  </si>
  <si>
    <t>partenariati Europei per l’Innovazione (PEI)</t>
  </si>
  <si>
    <t>si precisa che il punteggio relativo a progetti integrati non è attribuibile in quanto non sono stati emanati bandi PIA</t>
  </si>
  <si>
    <t>superficie aziendale ricadente in prevalenza in zone soggette a vincoli naturali (ex zone montane e svantaggiate) e/o ZVN</t>
  </si>
  <si>
    <t>superficie aziendale ricadente in prevalenza in zone parco</t>
  </si>
  <si>
    <t>bassa (x)</t>
  </si>
  <si>
    <t>media (xx)</t>
  </si>
  <si>
    <t>alta (xxx)</t>
  </si>
  <si>
    <t>1. Proponente: fino ad un massimo di 8,2 punti</t>
  </si>
  <si>
    <r>
      <t>innovazione</t>
    </r>
    <r>
      <rPr>
        <sz val="11"/>
        <rFont val="Tahoma"/>
        <family val="2"/>
      </rPr>
      <t>: Viene attribuito un punteggio in proporzione all’incidenza percentuale della spesa per l’investimento innovativo, al netto delle spese tecniche, rispetto alla complessiva spesa del progetto</t>
    </r>
  </si>
  <si>
    <t>adozione procedura Life Cycle Assessment (LCA)</t>
  </si>
  <si>
    <t>ordinamento produttivo zootecnico prevalente</t>
  </si>
  <si>
    <t>6.Partecipazione a PIA e PEI: fino ad un massimo di 8 punti</t>
  </si>
  <si>
    <t>si precisa che il punteggio relativo a smartgrid non è attribuibile in quanto non esistono tali reti in Umbria</t>
  </si>
  <si>
    <r>
      <t>np (non pertinente</t>
    </r>
    <r>
      <rPr>
        <sz val="11"/>
        <rFont val="Tahoma"/>
        <family val="2"/>
      </rPr>
      <t>)</t>
    </r>
  </si>
  <si>
    <r>
      <t>ambiente e clima</t>
    </r>
    <r>
      <rPr>
        <sz val="11"/>
        <rFont val="Tahoma"/>
        <family val="2"/>
      </rPr>
      <t>: Viene attribuito un punteggio in proporzione all’incidenza percentuale della spesa per gli investimenti, al netto delle spese tecniche, coerenti con gli obiettivi trasversali ambiente e clima, rispetto alla complessiva spesa del progetto</t>
    </r>
  </si>
  <si>
    <t>giovani agricoltori, così come definiti nell’articolo 2 (n) del Reg. (UE) n. 1305/2013 o che si sono già insediati durante i cinque anni precedenti la domanda di sostegno, indipendentemente dal fatto che abbiano presentato domanda di sostegno per il primo insediamento.</t>
  </si>
  <si>
    <t>azienda con dipendenti con contratto a tempo indeterminato (OTI) e/o a tempo determinato (OTD) e/o coadiuvante familiare regolarmente iscritti al regime previdenziale, nell’esercizio precedente quello di presentazione della domanda</t>
  </si>
  <si>
    <r>
      <rPr>
        <b/>
        <sz val="11"/>
        <rFont val="Tahoma"/>
        <family val="2"/>
      </rPr>
      <t>settore  produttivo interessato:</t>
    </r>
    <r>
      <rPr>
        <sz val="11"/>
        <rFont val="Tahoma"/>
        <family val="2"/>
      </rPr>
      <t xml:space="preserve"> Il punteggio è attribuito in coerenza con le priorità (alta, media e bassa) individuate per i principali settori produttivi agricoli presenti in Umbria (tabacco, cereali, vitivinicolo, olivicolo, ortofrutta, lattiero caseario, carne bovina ovina e suina, avicolo) di cui al capitolo 4.1, lett. c) del PSR per l’Umbria 2014/2020[1]</t>
    </r>
  </si>
  <si>
    <t>per la determinazione del settore vedi allegato al bando</t>
  </si>
  <si>
    <t>non attribuibile in quanto non esistono reti smartgrid in Umbria</t>
  </si>
  <si>
    <t>NOTE</t>
  </si>
  <si>
    <r>
      <t>dimensione economica dell’azienda</t>
    </r>
    <r>
      <rPr>
        <sz val="11"/>
        <rFont val="Tahoma"/>
        <family val="2"/>
      </rPr>
      <t>: dimensione economica ricompresa tra le classi V (da 15.000,00 euro di Produzione Standard Totale)  e VIII (fino a 250.000,00 euro di Produzione Standard Totale) stabilite all’allegato II del regolamento n. 1242/2008. Per tali aziende è attribuito un punteggio funzione della classe di appartenenza.</t>
    </r>
  </si>
  <si>
    <t xml:space="preserve">1 punto per ogni UL fino ad un massimo di 3 punti                                                  </t>
  </si>
  <si>
    <t>acquisto di  beni immateriali (programmi informatici, brevetti, licenze, diritti d’autore e marchi commerciali, e-commerce)</t>
  </si>
  <si>
    <t>viene attribuito un punteggio in proporzione all’incidenza percentuale della spesa per l’investimento, rispetto alla complessiva spesa del progetto, al netto delle spese tecniche, che riguarda uno o più degli obiettivi specifici che influenzano il “miglioramento della sostenibilità globale” di cui alla tabella art. 8</t>
  </si>
  <si>
    <t>viene attribuito un punteggio in proporzione all’incidenza percentuale della spesa per l’investimento rispetto alla complessiva spesa del progetto, al netto delle spese tecniche, che riguarda uno o più degli obiettivi specifici che influenzano il “miglioramento delle prestazioni aziendali” di cui alla tabella art. 8</t>
  </si>
  <si>
    <t>altro</t>
  </si>
  <si>
    <t>Altro</t>
  </si>
  <si>
    <t xml:space="preserve">qualora un determinato investimento fosse rivolto a conseguire più di un obiettivo specifico, la relativa spesa deve essere ripartita in quote uguali per ciascun obiettivo                                                                                           INSERIRE L'IMPORTO DEGLI INVESTIMENTI </t>
  </si>
  <si>
    <t>INSERIRE IL PUNTEGGIO</t>
  </si>
  <si>
    <t>INSERIRE IL NUMERO DI ORE                                   (estratto inps) riferite all'anno precedente alla domanda</t>
  </si>
  <si>
    <t xml:space="preserve">per ciascun investimento, la somma dei  valori attribuiti ad “innovazione” e ad “ambiente e clima”  non può superare il valore complessivo del singolo investimento                                                                                                                                                                                                 INSERIRE L'IMPORTO DEGLI INVESTIMENTI </t>
  </si>
  <si>
    <t>INSERIRE L'ETÀ</t>
  </si>
  <si>
    <t>non attribuibile</t>
  </si>
  <si>
    <t xml:space="preserve">punteggio non attribuibile  in quanto non sono stati emanati bandi PIA </t>
  </si>
  <si>
    <t xml:space="preserve">CALCOLO AUTOMATICO DALLA TABELLA TIPOLOGIA/FILIERA                                                         il settore “cereali e altri” comprende esclusivamente le colture cerealicole; tale dicitura è un refuso di analoga tabella del PSR 2007/2013.   L’analisi SWOT,
infatti, prende in considerazione soltanto il settore cerealicolo e non altre colture; il settore “ortofrutta” comprende le patate mentre sono esclusi tartufi e funghi se non coltivati; gli investimenti immobiliari e mobiliari riferiti alla foraggicoltura possono essere ricondotti al settore “lattiero-caseario” oppure a quello delle “carni”, in presenza di allevamenti in azienda riconducibili a tali indirizzi produttivi </t>
  </si>
  <si>
    <t xml:space="preserve">INSERIRE GLI INVESTIMENTI AL NETTO DELLE SPESE TECNICHE NEI CAMPI PERTINENTI (TIPOLOGIA/FILIERA) N.B. attribuire a tutti gli investimenti la filiera corrispondente  all'OTE dichiarata nell'Allegato A8 punto  B.6.4 _Targeting settoriale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</si>
</sst>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[$€-410]\ * #,##0.00_-;\-[$€-410]\ * #,##0.00_-;_-[$€-410]\ * &quot;-&quot;??_-;_-@_-"/>
  </numFmts>
  <fonts count="10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1"/>
      <name val="Tahoma"/>
      <family val="2"/>
    </font>
    <font>
      <sz val="11"/>
      <name val="Tahoma"/>
      <family val="2"/>
    </font>
    <font>
      <b/>
      <sz val="14"/>
      <name val="Tahoma"/>
      <family val="2"/>
    </font>
    <font>
      <b/>
      <sz val="12"/>
      <name val="Tahoma"/>
      <family val="2"/>
    </font>
    <font>
      <b/>
      <sz val="16"/>
      <name val="Tahoma"/>
      <family val="2"/>
    </font>
    <font>
      <sz val="14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E6E6E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 applyProtection="1"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166" fontId="5" fillId="7" borderId="8" xfId="2" applyNumberFormat="1" applyFont="1" applyFill="1" applyBorder="1" applyAlignment="1" applyProtection="1">
      <alignment horizontal="right" vertical="center"/>
      <protection locked="0"/>
    </xf>
    <xf numFmtId="0" fontId="7" fillId="0" borderId="8" xfId="0" applyFont="1" applyBorder="1" applyAlignment="1" applyProtection="1">
      <alignment horizontal="right" vertical="center"/>
      <protection locked="0"/>
    </xf>
    <xf numFmtId="0" fontId="4" fillId="0" borderId="8" xfId="0" applyFont="1" applyBorder="1" applyAlignment="1" applyProtection="1">
      <alignment horizontal="right" vertical="center" wrapText="1"/>
      <protection locked="0"/>
    </xf>
    <xf numFmtId="0" fontId="6" fillId="0" borderId="8" xfId="0" applyFont="1" applyBorder="1" applyAlignment="1" applyProtection="1">
      <alignment vertical="center" wrapText="1"/>
      <protection locked="0"/>
    </xf>
    <xf numFmtId="0" fontId="6" fillId="0" borderId="0" xfId="0" applyFo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  <xf numFmtId="0" fontId="2" fillId="0" borderId="0" xfId="0" applyFont="1" applyProtection="1">
      <protection locked="0"/>
    </xf>
    <xf numFmtId="0" fontId="5" fillId="0" borderId="8" xfId="0" applyFont="1" applyBorder="1" applyAlignment="1" applyProtection="1">
      <alignment vertical="center" wrapText="1"/>
      <protection locked="0"/>
    </xf>
    <xf numFmtId="0" fontId="5" fillId="0" borderId="8" xfId="0" applyFont="1" applyBorder="1" applyAlignment="1" applyProtection="1">
      <alignment vertical="top" wrapText="1"/>
      <protection locked="0"/>
    </xf>
    <xf numFmtId="0" fontId="5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9" borderId="8" xfId="0" applyFont="1" applyFill="1" applyBorder="1" applyAlignment="1" applyProtection="1">
      <alignment horizontal="justify" vertical="center" wrapText="1"/>
      <protection locked="0"/>
    </xf>
    <xf numFmtId="0" fontId="4" fillId="0" borderId="8" xfId="0" applyFont="1" applyBorder="1" applyAlignment="1" applyProtection="1">
      <alignment horizontal="center" vertical="top" wrapText="1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justify" vertical="top" wrapText="1"/>
      <protection locked="0"/>
    </xf>
    <xf numFmtId="0" fontId="5" fillId="7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protection locked="0"/>
    </xf>
    <xf numFmtId="0" fontId="2" fillId="0" borderId="8" xfId="0" applyFont="1" applyBorder="1" applyProtection="1"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164" fontId="7" fillId="0" borderId="8" xfId="2" applyFont="1" applyBorder="1" applyAlignment="1" applyProtection="1">
      <alignment vertical="center"/>
    </xf>
    <xf numFmtId="0" fontId="2" fillId="0" borderId="0" xfId="0" applyFont="1" applyProtection="1"/>
    <xf numFmtId="0" fontId="2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0" fontId="2" fillId="0" borderId="8" xfId="0" applyFont="1" applyBorder="1" applyAlignment="1" applyProtection="1">
      <alignment wrapText="1"/>
    </xf>
    <xf numFmtId="164" fontId="2" fillId="0" borderId="8" xfId="2" applyFont="1" applyBorder="1" applyProtection="1"/>
    <xf numFmtId="0" fontId="2" fillId="0" borderId="0" xfId="0" applyFont="1" applyBorder="1" applyProtection="1"/>
    <xf numFmtId="0" fontId="3" fillId="0" borderId="8" xfId="0" applyFont="1" applyBorder="1" applyAlignment="1" applyProtection="1">
      <alignment horizontal="right" wrapText="1"/>
    </xf>
    <xf numFmtId="164" fontId="3" fillId="0" borderId="8" xfId="2" applyFont="1" applyBorder="1" applyProtection="1"/>
    <xf numFmtId="0" fontId="3" fillId="0" borderId="8" xfId="0" applyFont="1" applyBorder="1" applyAlignment="1" applyProtection="1">
      <alignment horizontal="right" vertical="center" wrapText="1"/>
    </xf>
    <xf numFmtId="0" fontId="2" fillId="0" borderId="8" xfId="0" applyFont="1" applyBorder="1" applyProtection="1"/>
    <xf numFmtId="0" fontId="2" fillId="5" borderId="8" xfId="0" applyNumberFormat="1" applyFont="1" applyFill="1" applyBorder="1" applyAlignment="1" applyProtection="1">
      <alignment horizontal="right" vertical="center"/>
    </xf>
    <xf numFmtId="2" fontId="3" fillId="5" borderId="8" xfId="0" applyNumberFormat="1" applyFont="1" applyFill="1" applyBorder="1" applyAlignment="1" applyProtection="1">
      <alignment horizontal="right" vertical="center"/>
    </xf>
    <xf numFmtId="0" fontId="2" fillId="0" borderId="9" xfId="0" applyFont="1" applyBorder="1" applyAlignment="1" applyProtection="1">
      <alignment wrapText="1"/>
    </xf>
    <xf numFmtId="2" fontId="3" fillId="0" borderId="9" xfId="0" applyNumberFormat="1" applyFont="1" applyBorder="1" applyProtection="1"/>
    <xf numFmtId="0" fontId="2" fillId="0" borderId="8" xfId="0" applyFont="1" applyBorder="1" applyAlignment="1" applyProtection="1">
      <alignment vertical="center" wrapText="1"/>
    </xf>
    <xf numFmtId="164" fontId="2" fillId="0" borderId="8" xfId="2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3" fillId="0" borderId="8" xfId="0" applyFont="1" applyBorder="1" applyAlignment="1" applyProtection="1">
      <alignment wrapText="1"/>
    </xf>
    <xf numFmtId="2" fontId="2" fillId="5" borderId="8" xfId="0" applyNumberFormat="1" applyFont="1" applyFill="1" applyBorder="1" applyAlignment="1" applyProtection="1">
      <alignment horizontal="right" vertical="center"/>
    </xf>
    <xf numFmtId="2" fontId="3" fillId="0" borderId="8" xfId="0" applyNumberFormat="1" applyFont="1" applyBorder="1" applyProtection="1"/>
    <xf numFmtId="165" fontId="2" fillId="0" borderId="8" xfId="1" applyNumberFormat="1" applyFont="1" applyBorder="1" applyAlignment="1" applyProtection="1">
      <alignment vertical="center"/>
    </xf>
    <xf numFmtId="0" fontId="2" fillId="0" borderId="0" xfId="0" applyFont="1" applyAlignment="1" applyProtection="1">
      <alignment wrapText="1"/>
    </xf>
    <xf numFmtId="164" fontId="2" fillId="0" borderId="8" xfId="2" applyFont="1" applyBorder="1" applyAlignment="1" applyProtection="1">
      <alignment horizontal="right" vertical="center"/>
    </xf>
    <xf numFmtId="2" fontId="2" fillId="0" borderId="8" xfId="0" applyNumberFormat="1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center"/>
    </xf>
    <xf numFmtId="0" fontId="2" fillId="5" borderId="0" xfId="0" applyFont="1" applyFill="1" applyAlignment="1" applyProtection="1">
      <alignment horizontal="center"/>
    </xf>
    <xf numFmtId="164" fontId="2" fillId="0" borderId="0" xfId="0" quotePrefix="1" applyNumberFormat="1" applyFont="1" applyAlignment="1" applyProtection="1">
      <alignment vertical="center" wrapText="1"/>
    </xf>
    <xf numFmtId="165" fontId="2" fillId="0" borderId="0" xfId="1" applyFont="1" applyAlignment="1" applyProtection="1">
      <alignment horizontal="right" vertical="center"/>
    </xf>
    <xf numFmtId="164" fontId="2" fillId="0" borderId="0" xfId="0" applyNumberFormat="1" applyFont="1" applyProtection="1"/>
    <xf numFmtId="2" fontId="2" fillId="0" borderId="0" xfId="0" applyNumberFormat="1" applyFont="1" applyProtection="1"/>
    <xf numFmtId="0" fontId="2" fillId="7" borderId="8" xfId="0" applyFont="1" applyFill="1" applyBorder="1" applyAlignment="1" applyProtection="1">
      <alignment horizontal="center" vertical="center"/>
      <protection locked="0"/>
    </xf>
    <xf numFmtId="0" fontId="2" fillId="9" borderId="8" xfId="0" applyFont="1" applyFill="1" applyBorder="1" applyAlignment="1" applyProtection="1">
      <protection locked="0"/>
    </xf>
    <xf numFmtId="0" fontId="2" fillId="9" borderId="8" xfId="0" applyFont="1" applyFill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164" fontId="3" fillId="0" borderId="8" xfId="2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/>
    </xf>
    <xf numFmtId="0" fontId="2" fillId="6" borderId="8" xfId="0" applyFont="1" applyFill="1" applyBorder="1" applyAlignment="1" applyProtection="1">
      <alignment horizontal="center"/>
    </xf>
    <xf numFmtId="2" fontId="3" fillId="0" borderId="8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2" fontId="3" fillId="0" borderId="2" xfId="0" applyNumberFormat="1" applyFont="1" applyBorder="1" applyAlignment="1" applyProtection="1">
      <alignment horizontal="center"/>
    </xf>
    <xf numFmtId="2" fontId="3" fillId="0" borderId="0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2" fillId="0" borderId="4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9" borderId="14" xfId="0" applyFont="1" applyFill="1" applyBorder="1" applyAlignment="1" applyProtection="1">
      <alignment horizontal="justify" vertical="center" wrapText="1"/>
      <protection locked="0"/>
    </xf>
    <xf numFmtId="0" fontId="2" fillId="9" borderId="15" xfId="0" applyFont="1" applyFill="1" applyBorder="1" applyAlignment="1" applyProtection="1">
      <alignment horizontal="justify" vertical="center" wrapText="1"/>
      <protection locked="0"/>
    </xf>
    <xf numFmtId="0" fontId="2" fillId="9" borderId="14" xfId="0" applyFont="1" applyFill="1" applyBorder="1" applyAlignment="1" applyProtection="1">
      <alignment horizontal="center" vertical="center"/>
      <protection locked="0"/>
    </xf>
    <xf numFmtId="0" fontId="2" fillId="9" borderId="15" xfId="0" applyFont="1" applyFill="1" applyBorder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 wrapText="1"/>
      <protection locked="0"/>
    </xf>
    <xf numFmtId="0" fontId="4" fillId="8" borderId="8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justify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4" fillId="4" borderId="8" xfId="0" applyFont="1" applyFill="1" applyBorder="1" applyAlignment="1" applyProtection="1">
      <alignment horizontal="left" vertical="center" wrapText="1"/>
      <protection locked="0"/>
    </xf>
    <xf numFmtId="164" fontId="5" fillId="7" borderId="8" xfId="2" applyFont="1" applyFill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5" fillId="7" borderId="8" xfId="0" applyFont="1" applyFill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justify" vertical="center" wrapText="1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5" fillId="0" borderId="8" xfId="0" applyFont="1" applyBorder="1" applyAlignment="1" applyProtection="1">
      <alignment horizontal="center"/>
      <protection locked="0"/>
    </xf>
    <xf numFmtId="0" fontId="4" fillId="6" borderId="8" xfId="0" applyFont="1" applyFill="1" applyBorder="1" applyAlignment="1" applyProtection="1">
      <alignment horizontal="left" vertical="center" wrapText="1"/>
      <protection locked="0"/>
    </xf>
    <xf numFmtId="0" fontId="2" fillId="7" borderId="8" xfId="0" applyFont="1" applyFill="1" applyBorder="1" applyAlignment="1" applyProtection="1">
      <alignment horizontal="center" vertical="center"/>
      <protection locked="0"/>
    </xf>
    <xf numFmtId="2" fontId="5" fillId="0" borderId="8" xfId="0" applyNumberFormat="1" applyFont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4" fillId="4" borderId="8" xfId="0" applyFont="1" applyFill="1" applyBorder="1" applyAlignment="1" applyProtection="1">
      <alignment horizontal="left" vertical="center" wrapText="1"/>
    </xf>
    <xf numFmtId="0" fontId="0" fillId="0" borderId="8" xfId="0" applyBorder="1" applyAlignment="1" applyProtection="1">
      <alignment horizontal="left" vertical="center" wrapText="1"/>
      <protection locked="0"/>
    </xf>
    <xf numFmtId="2" fontId="5" fillId="9" borderId="8" xfId="0" applyNumberFormat="1" applyFont="1" applyFill="1" applyBorder="1" applyAlignment="1" applyProtection="1">
      <alignment horizontal="center" vertical="center"/>
    </xf>
    <xf numFmtId="0" fontId="5" fillId="9" borderId="8" xfId="0" applyFont="1" applyFill="1" applyBorder="1" applyAlignment="1" applyProtection="1">
      <alignment horizontal="center" vertical="center"/>
    </xf>
    <xf numFmtId="0" fontId="2" fillId="7" borderId="9" xfId="0" applyFont="1" applyFill="1" applyBorder="1" applyAlignment="1" applyProtection="1">
      <alignment horizontal="center" vertical="center"/>
      <protection locked="0"/>
    </xf>
    <xf numFmtId="0" fontId="2" fillId="7" borderId="11" xfId="0" applyFont="1" applyFill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15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 wrapText="1"/>
      <protection locked="0"/>
    </xf>
    <xf numFmtId="0" fontId="5" fillId="0" borderId="16" xfId="0" applyFont="1" applyBorder="1" applyAlignment="1" applyProtection="1">
      <alignment horizontal="left" vertical="center" wrapText="1"/>
      <protection locked="0"/>
    </xf>
    <xf numFmtId="0" fontId="5" fillId="0" borderId="15" xfId="0" applyFont="1" applyBorder="1" applyAlignment="1" applyProtection="1">
      <alignment horizontal="left" vertical="center" wrapText="1"/>
      <protection locked="0"/>
    </xf>
    <xf numFmtId="0" fontId="9" fillId="0" borderId="9" xfId="0" applyFont="1" applyBorder="1" applyAlignment="1" applyProtection="1">
      <alignment horizontal="justify" vertical="center" wrapText="1"/>
      <protection locked="0"/>
    </xf>
    <xf numFmtId="0" fontId="9" fillId="0" borderId="13" xfId="0" applyFont="1" applyBorder="1" applyAlignment="1" applyProtection="1">
      <alignment horizontal="justify" vertical="center" wrapText="1"/>
      <protection locked="0"/>
    </xf>
    <xf numFmtId="0" fontId="9" fillId="0" borderId="11" xfId="0" applyFont="1" applyBorder="1" applyAlignment="1" applyProtection="1">
      <alignment horizontal="justify" vertical="center" wrapTex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164" fontId="4" fillId="0" borderId="8" xfId="2" applyFont="1" applyBorder="1" applyAlignment="1" applyProtection="1">
      <alignment horizontal="center" vertical="center"/>
    </xf>
    <xf numFmtId="2" fontId="6" fillId="2" borderId="8" xfId="0" applyNumberFormat="1" applyFont="1" applyFill="1" applyBorder="1" applyAlignment="1" applyProtection="1">
      <alignment horizontal="center" vertical="center"/>
    </xf>
    <xf numFmtId="0" fontId="5" fillId="0" borderId="8" xfId="0" applyFont="1" applyBorder="1" applyAlignment="1" applyProtection="1">
      <alignment horizontal="center" vertical="top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</cellXfs>
  <cellStyles count="3">
    <cellStyle name="Migliaia" xfId="1" builtinId="3"/>
    <cellStyle name="Normale" xfId="0" builtinId="0"/>
    <cellStyle name="Valuta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60"/>
  <sheetViews>
    <sheetView workbookViewId="0">
      <selection sqref="A1:J1"/>
    </sheetView>
  </sheetViews>
  <sheetFormatPr defaultRowHeight="12.75" x14ac:dyDescent="0.2"/>
  <cols>
    <col min="1" max="1" width="28.42578125" style="51" customWidth="1"/>
    <col min="2" max="4" width="12.42578125" style="28" customWidth="1"/>
    <col min="5" max="5" width="17.140625" style="28" customWidth="1"/>
    <col min="6" max="6" width="15.140625" style="28" customWidth="1"/>
    <col min="7" max="7" width="14.140625" style="28" customWidth="1"/>
    <col min="8" max="9" width="12.42578125" style="28" customWidth="1"/>
    <col min="10" max="10" width="13.28515625" style="28" bestFit="1" customWidth="1"/>
    <col min="11" max="16384" width="9.140625" style="28"/>
  </cols>
  <sheetData>
    <row r="1" spans="1:20" x14ac:dyDescent="0.2">
      <c r="A1" s="67" t="s">
        <v>27</v>
      </c>
      <c r="B1" s="67"/>
      <c r="C1" s="67"/>
      <c r="D1" s="67"/>
      <c r="E1" s="67"/>
      <c r="F1" s="67"/>
      <c r="G1" s="67"/>
      <c r="H1" s="67"/>
      <c r="I1" s="67"/>
      <c r="J1" s="67"/>
    </row>
    <row r="2" spans="1:20" x14ac:dyDescent="0.2">
      <c r="A2" s="65" t="s">
        <v>11</v>
      </c>
      <c r="B2" s="65"/>
      <c r="C2" s="65"/>
      <c r="D2" s="65"/>
      <c r="E2" s="65"/>
      <c r="F2" s="65"/>
      <c r="G2" s="65"/>
      <c r="H2" s="65"/>
      <c r="I2" s="65"/>
      <c r="J2" s="65"/>
    </row>
    <row r="3" spans="1:20" s="32" customFormat="1" x14ac:dyDescent="0.2">
      <c r="A3" s="29"/>
      <c r="B3" s="30" t="s">
        <v>0</v>
      </c>
      <c r="C3" s="30" t="s">
        <v>1</v>
      </c>
      <c r="D3" s="30" t="s">
        <v>2</v>
      </c>
      <c r="E3" s="30" t="s">
        <v>3</v>
      </c>
      <c r="F3" s="30" t="s">
        <v>4</v>
      </c>
      <c r="G3" s="30" t="s">
        <v>5</v>
      </c>
      <c r="H3" s="30" t="s">
        <v>6</v>
      </c>
      <c r="I3" s="30" t="s">
        <v>7</v>
      </c>
      <c r="J3" s="31" t="s">
        <v>111</v>
      </c>
    </row>
    <row r="4" spans="1:20" x14ac:dyDescent="0.2">
      <c r="A4" s="33" t="str">
        <f>+A56</f>
        <v>costruzione di beni immobili</v>
      </c>
      <c r="B4" s="34" t="e">
        <f>+#REF!</f>
        <v>#REF!</v>
      </c>
      <c r="C4" s="34" t="e">
        <f>+#REF!</f>
        <v>#REF!</v>
      </c>
      <c r="D4" s="34" t="e">
        <f>+#REF!</f>
        <v>#REF!</v>
      </c>
      <c r="E4" s="34" t="e">
        <f>+#REF!</f>
        <v>#REF!</v>
      </c>
      <c r="F4" s="34" t="e">
        <f>+#REF!</f>
        <v>#REF!</v>
      </c>
      <c r="G4" s="34" t="e">
        <f>+#REF!</f>
        <v>#REF!</v>
      </c>
      <c r="H4" s="34" t="e">
        <f>+#REF!</f>
        <v>#REF!</v>
      </c>
      <c r="I4" s="34" t="e">
        <f>+#REF!</f>
        <v>#REF!</v>
      </c>
      <c r="J4" s="34" t="e">
        <f>+#REF!</f>
        <v>#REF!</v>
      </c>
    </row>
    <row r="5" spans="1:20" ht="38.25" x14ac:dyDescent="0.2">
      <c r="A5" s="33" t="str">
        <f t="shared" ref="A5:A11" si="0">+A57</f>
        <v>acquisto e ristrutturazionee ampliamento di beni immobili esistenti</v>
      </c>
      <c r="B5" s="34" t="e">
        <f>+#REF!</f>
        <v>#REF!</v>
      </c>
      <c r="C5" s="34" t="e">
        <f>+#REF!</f>
        <v>#REF!</v>
      </c>
      <c r="D5" s="34" t="e">
        <f>+#REF!</f>
        <v>#REF!</v>
      </c>
      <c r="E5" s="34" t="e">
        <f>+#REF!</f>
        <v>#REF!</v>
      </c>
      <c r="F5" s="34" t="e">
        <f>+#REF!</f>
        <v>#REF!</v>
      </c>
      <c r="G5" s="34" t="e">
        <f>+#REF!</f>
        <v>#REF!</v>
      </c>
      <c r="H5" s="34" t="e">
        <f>+#REF!</f>
        <v>#REF!</v>
      </c>
      <c r="I5" s="34" t="e">
        <f>+#REF!</f>
        <v>#REF!</v>
      </c>
      <c r="J5" s="34" t="e">
        <f>+#REF!</f>
        <v>#REF!</v>
      </c>
    </row>
    <row r="6" spans="1:20" x14ac:dyDescent="0.2">
      <c r="A6" s="33" t="str">
        <f t="shared" si="0"/>
        <v xml:space="preserve">acquisto di dotazioni aziendali   </v>
      </c>
      <c r="B6" s="34" t="e">
        <f>+#REF!</f>
        <v>#REF!</v>
      </c>
      <c r="C6" s="34" t="e">
        <f>+#REF!</f>
        <v>#REF!</v>
      </c>
      <c r="D6" s="34" t="e">
        <f>+#REF!</f>
        <v>#REF!</v>
      </c>
      <c r="E6" s="34" t="e">
        <f>+#REF!</f>
        <v>#REF!</v>
      </c>
      <c r="F6" s="34" t="e">
        <f>+#REF!</f>
        <v>#REF!</v>
      </c>
      <c r="G6" s="34" t="e">
        <f>+#REF!</f>
        <v>#REF!</v>
      </c>
      <c r="H6" s="34" t="e">
        <f>+#REF!</f>
        <v>#REF!</v>
      </c>
      <c r="I6" s="34" t="e">
        <f>+#REF!</f>
        <v>#REF!</v>
      </c>
      <c r="J6" s="34" t="e">
        <f>+#REF!</f>
        <v>#REF!</v>
      </c>
    </row>
    <row r="7" spans="1:20" ht="25.5" x14ac:dyDescent="0.2">
      <c r="A7" s="33" t="str">
        <f t="shared" si="0"/>
        <v xml:space="preserve">acquisto di nuovi impianti tecnologici fissi </v>
      </c>
      <c r="B7" s="34" t="e">
        <f>+#REF!</f>
        <v>#REF!</v>
      </c>
      <c r="C7" s="34" t="e">
        <f>+#REF!</f>
        <v>#REF!</v>
      </c>
      <c r="D7" s="34" t="e">
        <f>+#REF!</f>
        <v>#REF!</v>
      </c>
      <c r="E7" s="34" t="e">
        <f>+#REF!</f>
        <v>#REF!</v>
      </c>
      <c r="F7" s="34" t="e">
        <f>+#REF!</f>
        <v>#REF!</v>
      </c>
      <c r="G7" s="34" t="e">
        <f>+#REF!</f>
        <v>#REF!</v>
      </c>
      <c r="H7" s="34" t="e">
        <f>+#REF!</f>
        <v>#REF!</v>
      </c>
      <c r="I7" s="34" t="e">
        <f>+#REF!</f>
        <v>#REF!</v>
      </c>
      <c r="J7" s="34" t="e">
        <f>+#REF!</f>
        <v>#REF!</v>
      </c>
    </row>
    <row r="8" spans="1:20" x14ac:dyDescent="0.2">
      <c r="A8" s="33" t="str">
        <f t="shared" si="0"/>
        <v xml:space="preserve">miglioramenti fondiari </v>
      </c>
      <c r="B8" s="34" t="e">
        <f>+#REF!</f>
        <v>#REF!</v>
      </c>
      <c r="C8" s="34" t="e">
        <f>+#REF!</f>
        <v>#REF!</v>
      </c>
      <c r="D8" s="34" t="e">
        <f>+#REF!</f>
        <v>#REF!</v>
      </c>
      <c r="E8" s="34" t="e">
        <f>+#REF!</f>
        <v>#REF!</v>
      </c>
      <c r="F8" s="34" t="e">
        <f>+#REF!</f>
        <v>#REF!</v>
      </c>
      <c r="G8" s="34" t="e">
        <f>+#REF!</f>
        <v>#REF!</v>
      </c>
      <c r="H8" s="34" t="e">
        <f>+#REF!</f>
        <v>#REF!</v>
      </c>
      <c r="I8" s="34" t="e">
        <f>+#REF!</f>
        <v>#REF!</v>
      </c>
      <c r="J8" s="34" t="e">
        <f>+#REF!</f>
        <v>#REF!</v>
      </c>
      <c r="P8" s="35"/>
      <c r="R8" s="35"/>
      <c r="S8" s="35"/>
      <c r="T8" s="35"/>
    </row>
    <row r="9" spans="1:20" ht="51" x14ac:dyDescent="0.2">
      <c r="A9" s="33" t="str">
        <f t="shared" si="0"/>
        <v>acquisto di  beni immateriali (programmi informatici, brevetti, licenze, diritti d’autore e marchi commerciali, e-commerce).</v>
      </c>
      <c r="B9" s="34" t="e">
        <f>+#REF!</f>
        <v>#REF!</v>
      </c>
      <c r="C9" s="34" t="e">
        <f>+#REF!</f>
        <v>#REF!</v>
      </c>
      <c r="D9" s="34" t="e">
        <f>+#REF!</f>
        <v>#REF!</v>
      </c>
      <c r="E9" s="34" t="e">
        <f>+#REF!</f>
        <v>#REF!</v>
      </c>
      <c r="F9" s="34" t="e">
        <f>+#REF!</f>
        <v>#REF!</v>
      </c>
      <c r="G9" s="34" t="e">
        <f>+#REF!</f>
        <v>#REF!</v>
      </c>
      <c r="H9" s="34" t="e">
        <f>+#REF!</f>
        <v>#REF!</v>
      </c>
      <c r="I9" s="34" t="e">
        <f>+#REF!</f>
        <v>#REF!</v>
      </c>
      <c r="J9" s="34" t="e">
        <f>+#REF!</f>
        <v>#REF!</v>
      </c>
    </row>
    <row r="10" spans="1:20" ht="89.25" x14ac:dyDescent="0.2">
      <c r="A10" s="33" t="str">
        <f t="shared" si="0"/>
        <v>investimenti strutturali aziendali per il miglioramento dell’efficienza energetica e/o la sostituzione di combustibili fossili mediante la produzione dell’energia a partire da fonti rinnovabili</v>
      </c>
      <c r="B10" s="34" t="e">
        <f>+#REF!</f>
        <v>#REF!</v>
      </c>
      <c r="C10" s="34" t="e">
        <f>+#REF!</f>
        <v>#REF!</v>
      </c>
      <c r="D10" s="34" t="e">
        <f>+#REF!</f>
        <v>#REF!</v>
      </c>
      <c r="E10" s="34" t="e">
        <f>+#REF!</f>
        <v>#REF!</v>
      </c>
      <c r="F10" s="34" t="e">
        <f>+#REF!</f>
        <v>#REF!</v>
      </c>
      <c r="G10" s="34" t="e">
        <f>+#REF!</f>
        <v>#REF!</v>
      </c>
      <c r="H10" s="34" t="e">
        <f>+#REF!</f>
        <v>#REF!</v>
      </c>
      <c r="I10" s="34" t="e">
        <f>+#REF!</f>
        <v>#REF!</v>
      </c>
      <c r="J10" s="34" t="e">
        <f>+#REF!</f>
        <v>#REF!</v>
      </c>
    </row>
    <row r="11" spans="1:20" x14ac:dyDescent="0.2">
      <c r="A11" s="33" t="str">
        <f t="shared" si="0"/>
        <v>investimenti per l’irrigazione</v>
      </c>
      <c r="B11" s="34" t="e">
        <f>+#REF!</f>
        <v>#REF!</v>
      </c>
      <c r="C11" s="34" t="e">
        <f>+#REF!</f>
        <v>#REF!</v>
      </c>
      <c r="D11" s="34" t="e">
        <f>+#REF!</f>
        <v>#REF!</v>
      </c>
      <c r="E11" s="34" t="e">
        <f>+#REF!</f>
        <v>#REF!</v>
      </c>
      <c r="F11" s="34" t="e">
        <f>+#REF!</f>
        <v>#REF!</v>
      </c>
      <c r="G11" s="34" t="e">
        <f>+#REF!</f>
        <v>#REF!</v>
      </c>
      <c r="H11" s="34" t="e">
        <f>+#REF!</f>
        <v>#REF!</v>
      </c>
      <c r="I11" s="34" t="e">
        <f>+#REF!</f>
        <v>#REF!</v>
      </c>
      <c r="J11" s="34" t="e">
        <f>+#REF!</f>
        <v>#REF!</v>
      </c>
    </row>
    <row r="12" spans="1:20" x14ac:dyDescent="0.2">
      <c r="A12" s="36" t="s">
        <v>9</v>
      </c>
      <c r="B12" s="37" t="e">
        <f>+SUM(B4:B11)</f>
        <v>#REF!</v>
      </c>
      <c r="C12" s="37" t="e">
        <f t="shared" ref="C12:I12" si="1">+SUM(C4:C11)</f>
        <v>#REF!</v>
      </c>
      <c r="D12" s="37" t="e">
        <f t="shared" si="1"/>
        <v>#REF!</v>
      </c>
      <c r="E12" s="37" t="e">
        <f t="shared" si="1"/>
        <v>#REF!</v>
      </c>
      <c r="F12" s="37" t="e">
        <f t="shared" si="1"/>
        <v>#REF!</v>
      </c>
      <c r="G12" s="37" t="e">
        <f t="shared" si="1"/>
        <v>#REF!</v>
      </c>
      <c r="H12" s="37" t="e">
        <f t="shared" si="1"/>
        <v>#REF!</v>
      </c>
      <c r="I12" s="37" t="e">
        <f t="shared" si="1"/>
        <v>#REF!</v>
      </c>
      <c r="J12" s="37" t="e">
        <f>+SUM(J4:J11)</f>
        <v>#REF!</v>
      </c>
    </row>
    <row r="13" spans="1:20" ht="40.5" customHeight="1" x14ac:dyDescent="0.2">
      <c r="A13" s="38" t="s">
        <v>10</v>
      </c>
      <c r="B13" s="66" t="e">
        <f>+SUM(B12:I12)</f>
        <v>#REF!</v>
      </c>
      <c r="C13" s="66"/>
      <c r="D13" s="66"/>
      <c r="E13" s="66"/>
      <c r="F13" s="66"/>
      <c r="G13" s="66"/>
      <c r="H13" s="66"/>
      <c r="I13" s="66"/>
      <c r="J13" s="66"/>
    </row>
    <row r="14" spans="1:20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</row>
    <row r="15" spans="1:20" x14ac:dyDescent="0.2">
      <c r="A15" s="38" t="s">
        <v>68</v>
      </c>
      <c r="B15" s="69" t="e">
        <f>+SUM(B25:I25)</f>
        <v>#REF!</v>
      </c>
      <c r="C15" s="69"/>
      <c r="D15" s="69"/>
      <c r="E15" s="69"/>
      <c r="F15" s="69"/>
      <c r="G15" s="69"/>
      <c r="H15" s="69"/>
      <c r="I15" s="69"/>
      <c r="J15" s="69"/>
    </row>
    <row r="16" spans="1:20" x14ac:dyDescent="0.2">
      <c r="A16" s="33"/>
      <c r="B16" s="39"/>
      <c r="C16" s="39"/>
      <c r="D16" s="39"/>
      <c r="E16" s="39"/>
      <c r="F16" s="39"/>
      <c r="G16" s="39"/>
      <c r="H16" s="39"/>
      <c r="I16" s="39"/>
      <c r="J16" s="39"/>
    </row>
    <row r="17" spans="1:10" x14ac:dyDescent="0.2">
      <c r="A17" s="33" t="str">
        <f>+A56</f>
        <v>costruzione di beni immobili</v>
      </c>
      <c r="B17" s="40" t="e">
        <f>+B4/(SUM($B$12:$J$12))*100*B56</f>
        <v>#REF!</v>
      </c>
      <c r="C17" s="40" t="e">
        <f t="shared" ref="C17:J17" si="2">+C4/(SUM($B$12:$J$12))*100*C56</f>
        <v>#REF!</v>
      </c>
      <c r="D17" s="40" t="e">
        <f t="shared" si="2"/>
        <v>#REF!</v>
      </c>
      <c r="E17" s="40" t="e">
        <f t="shared" si="2"/>
        <v>#REF!</v>
      </c>
      <c r="F17" s="40" t="e">
        <f t="shared" si="2"/>
        <v>#REF!</v>
      </c>
      <c r="G17" s="40" t="e">
        <f t="shared" si="2"/>
        <v>#REF!</v>
      </c>
      <c r="H17" s="40" t="e">
        <f t="shared" si="2"/>
        <v>#REF!</v>
      </c>
      <c r="I17" s="40" t="e">
        <f t="shared" si="2"/>
        <v>#REF!</v>
      </c>
      <c r="J17" s="40" t="e">
        <f t="shared" si="2"/>
        <v>#REF!</v>
      </c>
    </row>
    <row r="18" spans="1:10" ht="38.25" x14ac:dyDescent="0.2">
      <c r="A18" s="33" t="str">
        <f>+A57</f>
        <v>acquisto e ristrutturazionee ampliamento di beni immobili esistenti</v>
      </c>
      <c r="B18" s="40" t="e">
        <f t="shared" ref="B18:J18" si="3">+B5/(SUM($B$12:$J$12))*100*B57</f>
        <v>#REF!</v>
      </c>
      <c r="C18" s="40" t="e">
        <f t="shared" si="3"/>
        <v>#REF!</v>
      </c>
      <c r="D18" s="40" t="e">
        <f t="shared" si="3"/>
        <v>#REF!</v>
      </c>
      <c r="E18" s="40" t="e">
        <f t="shared" si="3"/>
        <v>#REF!</v>
      </c>
      <c r="F18" s="40" t="e">
        <f t="shared" si="3"/>
        <v>#REF!</v>
      </c>
      <c r="G18" s="40" t="e">
        <f t="shared" si="3"/>
        <v>#REF!</v>
      </c>
      <c r="H18" s="40" t="e">
        <f t="shared" si="3"/>
        <v>#REF!</v>
      </c>
      <c r="I18" s="40" t="e">
        <f t="shared" si="3"/>
        <v>#REF!</v>
      </c>
      <c r="J18" s="40" t="e">
        <f t="shared" si="3"/>
        <v>#REF!</v>
      </c>
    </row>
    <row r="19" spans="1:10" x14ac:dyDescent="0.2">
      <c r="A19" s="33" t="str">
        <f>+A58</f>
        <v xml:space="preserve">acquisto di dotazioni aziendali   </v>
      </c>
      <c r="B19" s="40" t="e">
        <f t="shared" ref="B19:J19" si="4">+B6/(SUM($B$12:$J$12))*100*B58</f>
        <v>#REF!</v>
      </c>
      <c r="C19" s="40" t="e">
        <f t="shared" si="4"/>
        <v>#REF!</v>
      </c>
      <c r="D19" s="40" t="e">
        <f t="shared" si="4"/>
        <v>#REF!</v>
      </c>
      <c r="E19" s="40" t="e">
        <f t="shared" si="4"/>
        <v>#REF!</v>
      </c>
      <c r="F19" s="40" t="e">
        <f t="shared" si="4"/>
        <v>#REF!</v>
      </c>
      <c r="G19" s="40" t="e">
        <f t="shared" si="4"/>
        <v>#REF!</v>
      </c>
      <c r="H19" s="40" t="e">
        <f t="shared" si="4"/>
        <v>#REF!</v>
      </c>
      <c r="I19" s="40" t="e">
        <f t="shared" si="4"/>
        <v>#REF!</v>
      </c>
      <c r="J19" s="40" t="e">
        <f t="shared" si="4"/>
        <v>#REF!</v>
      </c>
    </row>
    <row r="20" spans="1:10" ht="25.5" x14ac:dyDescent="0.2">
      <c r="A20" s="33" t="str">
        <f>+A59</f>
        <v xml:space="preserve">acquisto di nuovi impianti tecnologici fissi </v>
      </c>
      <c r="B20" s="40" t="e">
        <f t="shared" ref="B20:J20" si="5">+B7/(SUM($B$12:$J$12))*100*B59</f>
        <v>#REF!</v>
      </c>
      <c r="C20" s="40" t="e">
        <f t="shared" si="5"/>
        <v>#REF!</v>
      </c>
      <c r="D20" s="40" t="e">
        <f t="shared" si="5"/>
        <v>#REF!</v>
      </c>
      <c r="E20" s="40" t="e">
        <f t="shared" si="5"/>
        <v>#REF!</v>
      </c>
      <c r="F20" s="40" t="e">
        <f t="shared" si="5"/>
        <v>#REF!</v>
      </c>
      <c r="G20" s="40" t="e">
        <f t="shared" si="5"/>
        <v>#REF!</v>
      </c>
      <c r="H20" s="40" t="e">
        <f t="shared" si="5"/>
        <v>#REF!</v>
      </c>
      <c r="I20" s="40" t="e">
        <f t="shared" si="5"/>
        <v>#REF!</v>
      </c>
      <c r="J20" s="40" t="e">
        <f t="shared" si="5"/>
        <v>#REF!</v>
      </c>
    </row>
    <row r="21" spans="1:10" x14ac:dyDescent="0.2">
      <c r="A21" s="33" t="str">
        <f>+A4</f>
        <v>costruzione di beni immobili</v>
      </c>
      <c r="B21" s="40" t="e">
        <f t="shared" ref="B21:J21" si="6">+B8/(SUM($B$12:$J$12))*100*B60</f>
        <v>#REF!</v>
      </c>
      <c r="C21" s="40" t="e">
        <f t="shared" si="6"/>
        <v>#REF!</v>
      </c>
      <c r="D21" s="40" t="e">
        <f t="shared" si="6"/>
        <v>#REF!</v>
      </c>
      <c r="E21" s="40" t="e">
        <f t="shared" si="6"/>
        <v>#REF!</v>
      </c>
      <c r="F21" s="40" t="e">
        <f t="shared" si="6"/>
        <v>#REF!</v>
      </c>
      <c r="G21" s="40" t="e">
        <f t="shared" si="6"/>
        <v>#REF!</v>
      </c>
      <c r="H21" s="40" t="e">
        <f t="shared" si="6"/>
        <v>#REF!</v>
      </c>
      <c r="I21" s="40" t="e">
        <f t="shared" si="6"/>
        <v>#REF!</v>
      </c>
      <c r="J21" s="40" t="e">
        <f t="shared" si="6"/>
        <v>#REF!</v>
      </c>
    </row>
    <row r="22" spans="1:10" ht="51" x14ac:dyDescent="0.2">
      <c r="A22" s="33" t="str">
        <f>+A61</f>
        <v>acquisto di  beni immateriali (programmi informatici, brevetti, licenze, diritti d’autore e marchi commerciali, e-commerce).</v>
      </c>
      <c r="B22" s="40" t="e">
        <f t="shared" ref="B22:J22" si="7">+B9/(SUM($B$12:$J$12))*100*B61</f>
        <v>#REF!</v>
      </c>
      <c r="C22" s="40" t="e">
        <f t="shared" si="7"/>
        <v>#REF!</v>
      </c>
      <c r="D22" s="40" t="e">
        <f t="shared" si="7"/>
        <v>#REF!</v>
      </c>
      <c r="E22" s="40" t="e">
        <f t="shared" si="7"/>
        <v>#REF!</v>
      </c>
      <c r="F22" s="40" t="e">
        <f t="shared" si="7"/>
        <v>#REF!</v>
      </c>
      <c r="G22" s="40" t="e">
        <f t="shared" si="7"/>
        <v>#REF!</v>
      </c>
      <c r="H22" s="40" t="e">
        <f t="shared" si="7"/>
        <v>#REF!</v>
      </c>
      <c r="I22" s="40" t="e">
        <f t="shared" si="7"/>
        <v>#REF!</v>
      </c>
      <c r="J22" s="40" t="e">
        <f t="shared" si="7"/>
        <v>#REF!</v>
      </c>
    </row>
    <row r="23" spans="1:10" ht="89.25" x14ac:dyDescent="0.2">
      <c r="A23" s="33" t="str">
        <f>+A62</f>
        <v>investimenti strutturali aziendali per il miglioramento dell’efficienza energetica e/o la sostituzione di combustibili fossili mediante la produzione dell’energia a partire da fonti rinnovabili</v>
      </c>
      <c r="B23" s="40" t="e">
        <f t="shared" ref="B23:J23" si="8">+B10/(SUM($B$12:$J$12))*100*B62</f>
        <v>#REF!</v>
      </c>
      <c r="C23" s="40" t="e">
        <f t="shared" si="8"/>
        <v>#REF!</v>
      </c>
      <c r="D23" s="40" t="e">
        <f t="shared" si="8"/>
        <v>#REF!</v>
      </c>
      <c r="E23" s="40" t="e">
        <f t="shared" si="8"/>
        <v>#REF!</v>
      </c>
      <c r="F23" s="40" t="e">
        <f t="shared" si="8"/>
        <v>#REF!</v>
      </c>
      <c r="G23" s="40" t="e">
        <f t="shared" si="8"/>
        <v>#REF!</v>
      </c>
      <c r="H23" s="40" t="e">
        <f t="shared" si="8"/>
        <v>#REF!</v>
      </c>
      <c r="I23" s="40" t="e">
        <f t="shared" si="8"/>
        <v>#REF!</v>
      </c>
      <c r="J23" s="40" t="e">
        <f t="shared" si="8"/>
        <v>#REF!</v>
      </c>
    </row>
    <row r="24" spans="1:10" x14ac:dyDescent="0.2">
      <c r="A24" s="33" t="str">
        <f>+A63</f>
        <v>investimenti per l’irrigazione</v>
      </c>
      <c r="B24" s="40" t="e">
        <f t="shared" ref="B24:J24" si="9">+B11/(SUM($B$12:$J$12))*100*B63</f>
        <v>#REF!</v>
      </c>
      <c r="C24" s="40" t="e">
        <f t="shared" si="9"/>
        <v>#REF!</v>
      </c>
      <c r="D24" s="40" t="e">
        <f t="shared" si="9"/>
        <v>#REF!</v>
      </c>
      <c r="E24" s="40" t="e">
        <f t="shared" si="9"/>
        <v>#REF!</v>
      </c>
      <c r="F24" s="40" t="e">
        <f t="shared" si="9"/>
        <v>#REF!</v>
      </c>
      <c r="G24" s="40" t="e">
        <f t="shared" si="9"/>
        <v>#REF!</v>
      </c>
      <c r="H24" s="40" t="e">
        <f t="shared" si="9"/>
        <v>#REF!</v>
      </c>
      <c r="I24" s="40" t="e">
        <f t="shared" si="9"/>
        <v>#REF!</v>
      </c>
      <c r="J24" s="40" t="e">
        <f t="shared" si="9"/>
        <v>#REF!</v>
      </c>
    </row>
    <row r="25" spans="1:10" x14ac:dyDescent="0.2">
      <c r="A25" s="38" t="s">
        <v>53</v>
      </c>
      <c r="B25" s="41" t="e">
        <f>+SUM(B17:B24)*15%</f>
        <v>#REF!</v>
      </c>
      <c r="C25" s="41" t="e">
        <f t="shared" ref="C25:I25" si="10">+SUM(C17:C24)*15%</f>
        <v>#REF!</v>
      </c>
      <c r="D25" s="41" t="e">
        <f t="shared" si="10"/>
        <v>#REF!</v>
      </c>
      <c r="E25" s="41" t="e">
        <f t="shared" si="10"/>
        <v>#REF!</v>
      </c>
      <c r="F25" s="41" t="e">
        <f t="shared" si="10"/>
        <v>#REF!</v>
      </c>
      <c r="G25" s="41" t="e">
        <f t="shared" si="10"/>
        <v>#REF!</v>
      </c>
      <c r="H25" s="41" t="e">
        <f t="shared" si="10"/>
        <v>#REF!</v>
      </c>
      <c r="I25" s="41" t="e">
        <f t="shared" si="10"/>
        <v>#REF!</v>
      </c>
      <c r="J25" s="41" t="e">
        <f>+SUM(J17:J24)*15%</f>
        <v>#REF!</v>
      </c>
    </row>
    <row r="26" spans="1:10" x14ac:dyDescent="0.2">
      <c r="A26" s="42"/>
      <c r="B26" s="43"/>
      <c r="C26" s="43"/>
      <c r="D26" s="43"/>
      <c r="E26" s="43"/>
      <c r="F26" s="43"/>
      <c r="G26" s="43"/>
      <c r="H26" s="43"/>
      <c r="I26" s="43"/>
    </row>
    <row r="27" spans="1:10" x14ac:dyDescent="0.2">
      <c r="A27" s="64" t="s">
        <v>67</v>
      </c>
      <c r="B27" s="64"/>
      <c r="C27" s="64"/>
      <c r="D27" s="64"/>
      <c r="E27" s="64"/>
      <c r="F27" s="64"/>
      <c r="G27" s="64"/>
      <c r="H27" s="64"/>
      <c r="I27" s="64"/>
      <c r="J27" s="64"/>
    </row>
    <row r="28" spans="1:10" x14ac:dyDescent="0.2">
      <c r="A28" s="65" t="s">
        <v>11</v>
      </c>
      <c r="B28" s="65"/>
      <c r="C28" s="65"/>
      <c r="D28" s="65"/>
      <c r="E28" s="65"/>
      <c r="F28" s="65"/>
      <c r="G28" s="65"/>
      <c r="H28" s="65"/>
      <c r="I28" s="65"/>
      <c r="J28" s="65"/>
    </row>
    <row r="29" spans="1:10" x14ac:dyDescent="0.2">
      <c r="A29" s="29"/>
      <c r="B29" s="30" t="s">
        <v>0</v>
      </c>
      <c r="C29" s="30" t="s">
        <v>1</v>
      </c>
      <c r="D29" s="30" t="s">
        <v>2</v>
      </c>
      <c r="E29" s="30" t="s">
        <v>3</v>
      </c>
      <c r="F29" s="30" t="s">
        <v>4</v>
      </c>
      <c r="G29" s="30" t="s">
        <v>5</v>
      </c>
      <c r="H29" s="30" t="s">
        <v>6</v>
      </c>
      <c r="I29" s="30" t="s">
        <v>7</v>
      </c>
      <c r="J29" s="30" t="s">
        <v>111</v>
      </c>
    </row>
    <row r="30" spans="1:10" x14ac:dyDescent="0.2">
      <c r="A30" s="33" t="str">
        <f>+A4</f>
        <v>costruzione di beni immobili</v>
      </c>
      <c r="B30" s="34">
        <f>+'411'!B5</f>
        <v>0</v>
      </c>
      <c r="C30" s="34">
        <f>+'411'!C5</f>
        <v>0</v>
      </c>
      <c r="D30" s="34">
        <f>+'411'!D5</f>
        <v>0</v>
      </c>
      <c r="E30" s="34">
        <f>+'411'!E5</f>
        <v>0</v>
      </c>
      <c r="F30" s="34">
        <f>+'411'!F5</f>
        <v>0</v>
      </c>
      <c r="G30" s="34">
        <f>+'411'!G5</f>
        <v>0</v>
      </c>
      <c r="H30" s="34">
        <f>+'411'!H5</f>
        <v>0</v>
      </c>
      <c r="I30" s="34">
        <f>+'411'!I5</f>
        <v>0</v>
      </c>
      <c r="J30" s="34">
        <f>+'411'!J5</f>
        <v>0</v>
      </c>
    </row>
    <row r="31" spans="1:10" ht="38.25" x14ac:dyDescent="0.2">
      <c r="A31" s="33" t="str">
        <f t="shared" ref="A31:A39" si="11">+A5</f>
        <v>acquisto e ristrutturazionee ampliamento di beni immobili esistenti</v>
      </c>
      <c r="B31" s="34">
        <f>+'411'!B6</f>
        <v>0</v>
      </c>
      <c r="C31" s="34">
        <f>+'411'!C6</f>
        <v>0</v>
      </c>
      <c r="D31" s="34">
        <f>+'411'!D6</f>
        <v>0</v>
      </c>
      <c r="E31" s="34">
        <f>+'411'!E6</f>
        <v>0</v>
      </c>
      <c r="F31" s="34">
        <f>+'411'!F6</f>
        <v>0</v>
      </c>
      <c r="G31" s="34">
        <f>+'411'!G6</f>
        <v>0</v>
      </c>
      <c r="H31" s="34">
        <f>+'411'!H6</f>
        <v>0</v>
      </c>
      <c r="I31" s="34">
        <f>+'411'!I6</f>
        <v>0</v>
      </c>
      <c r="J31" s="34">
        <f>+'411'!J6</f>
        <v>0</v>
      </c>
    </row>
    <row r="32" spans="1:10" x14ac:dyDescent="0.2">
      <c r="A32" s="33" t="str">
        <f t="shared" si="11"/>
        <v xml:space="preserve">acquisto di dotazioni aziendali   </v>
      </c>
      <c r="B32" s="34">
        <f>+'411'!B7</f>
        <v>0</v>
      </c>
      <c r="C32" s="34">
        <f>+'411'!C7</f>
        <v>0</v>
      </c>
      <c r="D32" s="34">
        <f>+'411'!D7</f>
        <v>0</v>
      </c>
      <c r="E32" s="34">
        <f>+'411'!E7</f>
        <v>0</v>
      </c>
      <c r="F32" s="34">
        <f>+'411'!F7</f>
        <v>0</v>
      </c>
      <c r="G32" s="34">
        <f>+'411'!G7</f>
        <v>0</v>
      </c>
      <c r="H32" s="34">
        <f>+'411'!H7</f>
        <v>0</v>
      </c>
      <c r="I32" s="34">
        <f>+'411'!I7</f>
        <v>0</v>
      </c>
      <c r="J32" s="34">
        <f>+'411'!J7</f>
        <v>0</v>
      </c>
    </row>
    <row r="33" spans="1:10" ht="25.5" x14ac:dyDescent="0.2">
      <c r="A33" s="33" t="str">
        <f t="shared" si="11"/>
        <v xml:space="preserve">acquisto di nuovi impianti tecnologici fissi </v>
      </c>
      <c r="B33" s="34">
        <f>+'411'!B8</f>
        <v>0</v>
      </c>
      <c r="C33" s="34">
        <f>+'411'!C8</f>
        <v>0</v>
      </c>
      <c r="D33" s="34">
        <f>+'411'!D8</f>
        <v>0</v>
      </c>
      <c r="E33" s="34">
        <f>+'411'!E8</f>
        <v>0</v>
      </c>
      <c r="F33" s="34">
        <f>+'411'!F8</f>
        <v>0</v>
      </c>
      <c r="G33" s="34">
        <f>+'411'!G8</f>
        <v>0</v>
      </c>
      <c r="H33" s="34">
        <f>+'411'!H8</f>
        <v>0</v>
      </c>
      <c r="I33" s="34">
        <f>+'411'!I8</f>
        <v>0</v>
      </c>
      <c r="J33" s="34">
        <f>+'411'!J8</f>
        <v>0</v>
      </c>
    </row>
    <row r="34" spans="1:10" x14ac:dyDescent="0.2">
      <c r="A34" s="33" t="str">
        <f t="shared" si="11"/>
        <v xml:space="preserve">miglioramenti fondiari </v>
      </c>
      <c r="B34" s="34">
        <f>+'411'!B9</f>
        <v>0</v>
      </c>
      <c r="C34" s="34">
        <f>+'411'!C9</f>
        <v>0</v>
      </c>
      <c r="D34" s="34">
        <f>+'411'!D9</f>
        <v>0</v>
      </c>
      <c r="E34" s="34">
        <f>+'411'!E9</f>
        <v>0</v>
      </c>
      <c r="F34" s="34">
        <f>+'411'!F9</f>
        <v>0</v>
      </c>
      <c r="G34" s="34">
        <f>+'411'!G9</f>
        <v>0</v>
      </c>
      <c r="H34" s="34">
        <f>+'411'!H9</f>
        <v>0</v>
      </c>
      <c r="I34" s="34">
        <f>+'411'!I9</f>
        <v>0</v>
      </c>
      <c r="J34" s="34">
        <f>+'411'!J9</f>
        <v>0</v>
      </c>
    </row>
    <row r="35" spans="1:10" s="46" customFormat="1" ht="63.75" x14ac:dyDescent="0.2">
      <c r="A35" s="44" t="str">
        <f t="shared" si="11"/>
        <v>acquisto di  beni immateriali (programmi informatici, brevetti, licenze, diritti d’autore e marchi commerciali, e-commerce).</v>
      </c>
      <c r="B35" s="45">
        <f>+'411'!B10</f>
        <v>0</v>
      </c>
      <c r="C35" s="45">
        <f>+'411'!C10</f>
        <v>0</v>
      </c>
      <c r="D35" s="45">
        <f>+'411'!D10</f>
        <v>0</v>
      </c>
      <c r="E35" s="45">
        <f>+'411'!E10</f>
        <v>0</v>
      </c>
      <c r="F35" s="45">
        <f>+'411'!F10</f>
        <v>0</v>
      </c>
      <c r="G35" s="45">
        <f>+'411'!G10</f>
        <v>0</v>
      </c>
      <c r="H35" s="45">
        <f>+'411'!H10</f>
        <v>0</v>
      </c>
      <c r="I35" s="45">
        <f>+'411'!I10</f>
        <v>0</v>
      </c>
      <c r="J35" s="45">
        <f>+'411'!J10</f>
        <v>0</v>
      </c>
    </row>
    <row r="36" spans="1:10" s="46" customFormat="1" ht="89.25" x14ac:dyDescent="0.2">
      <c r="A36" s="44" t="str">
        <f t="shared" si="11"/>
        <v>investimenti strutturali aziendali per il miglioramento dell’efficienza energetica e/o la sostituzione di combustibili fossili mediante la produzione dell’energia a partire da fonti rinnovabili</v>
      </c>
      <c r="B36" s="45">
        <f>+'411'!B11</f>
        <v>0</v>
      </c>
      <c r="C36" s="45">
        <f>+'411'!C11</f>
        <v>0</v>
      </c>
      <c r="D36" s="45">
        <f>+'411'!D11</f>
        <v>0</v>
      </c>
      <c r="E36" s="45">
        <f>+'411'!E11</f>
        <v>0</v>
      </c>
      <c r="F36" s="45">
        <f>+'411'!F11</f>
        <v>0</v>
      </c>
      <c r="G36" s="45">
        <f>+'411'!G11</f>
        <v>0</v>
      </c>
      <c r="H36" s="45">
        <f>+'411'!H11</f>
        <v>0</v>
      </c>
      <c r="I36" s="45">
        <f>+'411'!I11</f>
        <v>0</v>
      </c>
      <c r="J36" s="45">
        <f>+'411'!J11</f>
        <v>0</v>
      </c>
    </row>
    <row r="37" spans="1:10" x14ac:dyDescent="0.2">
      <c r="A37" s="33" t="str">
        <f t="shared" si="11"/>
        <v>investimenti per l’irrigazione</v>
      </c>
      <c r="B37" s="34">
        <f>+'411'!B12</f>
        <v>0</v>
      </c>
      <c r="C37" s="34">
        <f>+'411'!C12</f>
        <v>0</v>
      </c>
      <c r="D37" s="34">
        <f>+'411'!D12</f>
        <v>0</v>
      </c>
      <c r="E37" s="34">
        <f>+'411'!E12</f>
        <v>0</v>
      </c>
      <c r="F37" s="34">
        <f>+'411'!F12</f>
        <v>0</v>
      </c>
      <c r="G37" s="34">
        <f>+'411'!G12</f>
        <v>0</v>
      </c>
      <c r="H37" s="34">
        <f>+'411'!H12</f>
        <v>0</v>
      </c>
      <c r="I37" s="34">
        <f>+'411'!I12</f>
        <v>0</v>
      </c>
      <c r="J37" s="34">
        <f>+'411'!J12</f>
        <v>0</v>
      </c>
    </row>
    <row r="38" spans="1:10" x14ac:dyDescent="0.2">
      <c r="A38" s="47" t="str">
        <f>+A12</f>
        <v>totale investimenti filiera</v>
      </c>
      <c r="B38" s="37">
        <f>+SUM(B30:B37)</f>
        <v>0</v>
      </c>
      <c r="C38" s="37">
        <f t="shared" ref="C38:I38" si="12">+SUM(C30:C37)</f>
        <v>0</v>
      </c>
      <c r="D38" s="37">
        <f t="shared" si="12"/>
        <v>0</v>
      </c>
      <c r="E38" s="37">
        <f t="shared" si="12"/>
        <v>0</v>
      </c>
      <c r="F38" s="37">
        <f t="shared" si="12"/>
        <v>0</v>
      </c>
      <c r="G38" s="37">
        <f t="shared" si="12"/>
        <v>0</v>
      </c>
      <c r="H38" s="37">
        <f t="shared" si="12"/>
        <v>0</v>
      </c>
      <c r="I38" s="37">
        <f t="shared" si="12"/>
        <v>0</v>
      </c>
      <c r="J38" s="37">
        <f>+SUM(J30:J37)</f>
        <v>0</v>
      </c>
    </row>
    <row r="39" spans="1:10" ht="38.25" x14ac:dyDescent="0.2">
      <c r="A39" s="47" t="str">
        <f t="shared" si="11"/>
        <v>totale investimenti                            (al netto delle spese tecniche)</v>
      </c>
      <c r="B39" s="66">
        <f>+SUM(B38:J38)</f>
        <v>0</v>
      </c>
      <c r="C39" s="66"/>
      <c r="D39" s="66"/>
      <c r="E39" s="66"/>
      <c r="F39" s="66"/>
      <c r="G39" s="66"/>
      <c r="H39" s="66"/>
      <c r="I39" s="66"/>
      <c r="J39" s="66"/>
    </row>
    <row r="40" spans="1:10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</row>
    <row r="41" spans="1:10" x14ac:dyDescent="0.2">
      <c r="A41" s="38" t="s">
        <v>69</v>
      </c>
      <c r="B41" s="69" t="e">
        <f>+SUM(B51:I51)</f>
        <v>#DIV/0!</v>
      </c>
      <c r="C41" s="69"/>
      <c r="D41" s="69"/>
      <c r="E41" s="69"/>
      <c r="F41" s="69"/>
      <c r="G41" s="69"/>
      <c r="H41" s="69"/>
      <c r="I41" s="69"/>
      <c r="J41" s="69"/>
    </row>
    <row r="42" spans="1:10" x14ac:dyDescent="0.2">
      <c r="A42" s="33"/>
      <c r="B42" s="39"/>
      <c r="C42" s="39"/>
      <c r="D42" s="39"/>
      <c r="E42" s="39"/>
      <c r="F42" s="39"/>
      <c r="G42" s="39"/>
      <c r="H42" s="39"/>
      <c r="I42" s="39"/>
      <c r="J42" s="39"/>
    </row>
    <row r="43" spans="1:10" x14ac:dyDescent="0.2">
      <c r="A43" s="33" t="str">
        <f>+A4</f>
        <v>costruzione di beni immobili</v>
      </c>
      <c r="B43" s="48" t="e">
        <f>+B30/(SUM($B$38:$J$38))*100*B56</f>
        <v>#DIV/0!</v>
      </c>
      <c r="C43" s="48" t="e">
        <f t="shared" ref="C43:J43" si="13">+C30/(SUM($B$38:$J$38))*100*C56</f>
        <v>#DIV/0!</v>
      </c>
      <c r="D43" s="48" t="e">
        <f t="shared" si="13"/>
        <v>#DIV/0!</v>
      </c>
      <c r="E43" s="48" t="e">
        <f t="shared" si="13"/>
        <v>#DIV/0!</v>
      </c>
      <c r="F43" s="48" t="e">
        <f t="shared" si="13"/>
        <v>#DIV/0!</v>
      </c>
      <c r="G43" s="48" t="e">
        <f t="shared" si="13"/>
        <v>#DIV/0!</v>
      </c>
      <c r="H43" s="48" t="e">
        <f t="shared" si="13"/>
        <v>#DIV/0!</v>
      </c>
      <c r="I43" s="48" t="e">
        <f t="shared" si="13"/>
        <v>#DIV/0!</v>
      </c>
      <c r="J43" s="48" t="e">
        <f t="shared" si="13"/>
        <v>#DIV/0!</v>
      </c>
    </row>
    <row r="44" spans="1:10" ht="38.25" x14ac:dyDescent="0.2">
      <c r="A44" s="33" t="str">
        <f t="shared" ref="A44:A50" si="14">+A5</f>
        <v>acquisto e ristrutturazionee ampliamento di beni immobili esistenti</v>
      </c>
      <c r="B44" s="48" t="e">
        <f t="shared" ref="B44:J44" si="15">+B31/(SUM($B$38:$J$38))*100*B57</f>
        <v>#DIV/0!</v>
      </c>
      <c r="C44" s="48" t="e">
        <f t="shared" si="15"/>
        <v>#DIV/0!</v>
      </c>
      <c r="D44" s="48" t="e">
        <f t="shared" si="15"/>
        <v>#DIV/0!</v>
      </c>
      <c r="E44" s="48" t="e">
        <f t="shared" si="15"/>
        <v>#DIV/0!</v>
      </c>
      <c r="F44" s="48" t="e">
        <f t="shared" si="15"/>
        <v>#DIV/0!</v>
      </c>
      <c r="G44" s="48" t="e">
        <f t="shared" si="15"/>
        <v>#DIV/0!</v>
      </c>
      <c r="H44" s="48" t="e">
        <f t="shared" si="15"/>
        <v>#DIV/0!</v>
      </c>
      <c r="I44" s="48" t="e">
        <f t="shared" si="15"/>
        <v>#DIV/0!</v>
      </c>
      <c r="J44" s="48" t="e">
        <f t="shared" si="15"/>
        <v>#DIV/0!</v>
      </c>
    </row>
    <row r="45" spans="1:10" x14ac:dyDescent="0.2">
      <c r="A45" s="33" t="str">
        <f t="shared" si="14"/>
        <v xml:space="preserve">acquisto di dotazioni aziendali   </v>
      </c>
      <c r="B45" s="48" t="e">
        <f t="shared" ref="B45:J45" si="16">+B32/(SUM($B$38:$J$38))*100*B58</f>
        <v>#DIV/0!</v>
      </c>
      <c r="C45" s="48" t="e">
        <f t="shared" si="16"/>
        <v>#DIV/0!</v>
      </c>
      <c r="D45" s="48" t="e">
        <f t="shared" si="16"/>
        <v>#DIV/0!</v>
      </c>
      <c r="E45" s="48" t="e">
        <f t="shared" si="16"/>
        <v>#DIV/0!</v>
      </c>
      <c r="F45" s="48" t="e">
        <f t="shared" si="16"/>
        <v>#DIV/0!</v>
      </c>
      <c r="G45" s="48" t="e">
        <f t="shared" si="16"/>
        <v>#DIV/0!</v>
      </c>
      <c r="H45" s="48" t="e">
        <f t="shared" si="16"/>
        <v>#DIV/0!</v>
      </c>
      <c r="I45" s="48" t="e">
        <f t="shared" si="16"/>
        <v>#DIV/0!</v>
      </c>
      <c r="J45" s="48" t="e">
        <f t="shared" si="16"/>
        <v>#DIV/0!</v>
      </c>
    </row>
    <row r="46" spans="1:10" ht="25.5" x14ac:dyDescent="0.2">
      <c r="A46" s="33" t="str">
        <f t="shared" si="14"/>
        <v xml:space="preserve">acquisto di nuovi impianti tecnologici fissi </v>
      </c>
      <c r="B46" s="48" t="e">
        <f t="shared" ref="B46:J46" si="17">+B33/(SUM($B$38:$J$38))*100*B59</f>
        <v>#DIV/0!</v>
      </c>
      <c r="C46" s="48" t="e">
        <f t="shared" si="17"/>
        <v>#DIV/0!</v>
      </c>
      <c r="D46" s="48" t="e">
        <f t="shared" si="17"/>
        <v>#DIV/0!</v>
      </c>
      <c r="E46" s="48" t="e">
        <f t="shared" si="17"/>
        <v>#DIV/0!</v>
      </c>
      <c r="F46" s="48" t="e">
        <f t="shared" si="17"/>
        <v>#DIV/0!</v>
      </c>
      <c r="G46" s="48" t="e">
        <f t="shared" si="17"/>
        <v>#DIV/0!</v>
      </c>
      <c r="H46" s="48" t="e">
        <f t="shared" si="17"/>
        <v>#DIV/0!</v>
      </c>
      <c r="I46" s="48" t="e">
        <f t="shared" si="17"/>
        <v>#DIV/0!</v>
      </c>
      <c r="J46" s="48" t="e">
        <f t="shared" si="17"/>
        <v>#DIV/0!</v>
      </c>
    </row>
    <row r="47" spans="1:10" x14ac:dyDescent="0.2">
      <c r="A47" s="33" t="str">
        <f t="shared" si="14"/>
        <v xml:space="preserve">miglioramenti fondiari </v>
      </c>
      <c r="B47" s="48" t="e">
        <f t="shared" ref="B47:J47" si="18">+B34/(SUM($B$38:$J$38))*100*B60</f>
        <v>#DIV/0!</v>
      </c>
      <c r="C47" s="48" t="e">
        <f t="shared" si="18"/>
        <v>#DIV/0!</v>
      </c>
      <c r="D47" s="48" t="e">
        <f t="shared" si="18"/>
        <v>#DIV/0!</v>
      </c>
      <c r="E47" s="48" t="e">
        <f t="shared" si="18"/>
        <v>#DIV/0!</v>
      </c>
      <c r="F47" s="48" t="e">
        <f t="shared" si="18"/>
        <v>#DIV/0!</v>
      </c>
      <c r="G47" s="48" t="e">
        <f t="shared" si="18"/>
        <v>#DIV/0!</v>
      </c>
      <c r="H47" s="48" t="e">
        <f t="shared" si="18"/>
        <v>#DIV/0!</v>
      </c>
      <c r="I47" s="48" t="e">
        <f t="shared" si="18"/>
        <v>#DIV/0!</v>
      </c>
      <c r="J47" s="48" t="e">
        <f t="shared" si="18"/>
        <v>#DIV/0!</v>
      </c>
    </row>
    <row r="48" spans="1:10" ht="63.75" x14ac:dyDescent="0.2">
      <c r="A48" s="33" t="str">
        <f t="shared" si="14"/>
        <v>acquisto di  beni immateriali (programmi informatici, brevetti, licenze, diritti d’autore e marchi commerciali, e-commerce).</v>
      </c>
      <c r="B48" s="48" t="e">
        <f t="shared" ref="B48:J48" si="19">+B35/(SUM($B$38:$J$38))*100*B61</f>
        <v>#DIV/0!</v>
      </c>
      <c r="C48" s="48" t="e">
        <f t="shared" si="19"/>
        <v>#DIV/0!</v>
      </c>
      <c r="D48" s="48" t="e">
        <f t="shared" si="19"/>
        <v>#DIV/0!</v>
      </c>
      <c r="E48" s="48" t="e">
        <f t="shared" si="19"/>
        <v>#DIV/0!</v>
      </c>
      <c r="F48" s="48" t="e">
        <f t="shared" si="19"/>
        <v>#DIV/0!</v>
      </c>
      <c r="G48" s="48" t="e">
        <f t="shared" si="19"/>
        <v>#DIV/0!</v>
      </c>
      <c r="H48" s="48" t="e">
        <f t="shared" si="19"/>
        <v>#DIV/0!</v>
      </c>
      <c r="I48" s="48" t="e">
        <f t="shared" si="19"/>
        <v>#DIV/0!</v>
      </c>
      <c r="J48" s="48" t="e">
        <f t="shared" si="19"/>
        <v>#DIV/0!</v>
      </c>
    </row>
    <row r="49" spans="1:10" ht="89.25" x14ac:dyDescent="0.2">
      <c r="A49" s="33" t="str">
        <f t="shared" si="14"/>
        <v>investimenti strutturali aziendali per il miglioramento dell’efficienza energetica e/o la sostituzione di combustibili fossili mediante la produzione dell’energia a partire da fonti rinnovabili</v>
      </c>
      <c r="B49" s="48" t="e">
        <f t="shared" ref="B49:J49" si="20">+B36/(SUM($B$38:$J$38))*100*B62</f>
        <v>#DIV/0!</v>
      </c>
      <c r="C49" s="48" t="e">
        <f t="shared" si="20"/>
        <v>#DIV/0!</v>
      </c>
      <c r="D49" s="48" t="e">
        <f t="shared" si="20"/>
        <v>#DIV/0!</v>
      </c>
      <c r="E49" s="48" t="e">
        <f t="shared" si="20"/>
        <v>#DIV/0!</v>
      </c>
      <c r="F49" s="48" t="e">
        <f t="shared" si="20"/>
        <v>#DIV/0!</v>
      </c>
      <c r="G49" s="48" t="e">
        <f t="shared" si="20"/>
        <v>#DIV/0!</v>
      </c>
      <c r="H49" s="48" t="e">
        <f t="shared" si="20"/>
        <v>#DIV/0!</v>
      </c>
      <c r="I49" s="48" t="e">
        <f t="shared" si="20"/>
        <v>#DIV/0!</v>
      </c>
      <c r="J49" s="48" t="e">
        <f t="shared" si="20"/>
        <v>#DIV/0!</v>
      </c>
    </row>
    <row r="50" spans="1:10" x14ac:dyDescent="0.2">
      <c r="A50" s="33" t="str">
        <f t="shared" si="14"/>
        <v>investimenti per l’irrigazione</v>
      </c>
      <c r="B50" s="48" t="e">
        <f t="shared" ref="B50:J50" si="21">+B37/(SUM($B$38:$J$38))*100*B63</f>
        <v>#DIV/0!</v>
      </c>
      <c r="C50" s="48" t="e">
        <f t="shared" si="21"/>
        <v>#DIV/0!</v>
      </c>
      <c r="D50" s="48" t="e">
        <f t="shared" si="21"/>
        <v>#DIV/0!</v>
      </c>
      <c r="E50" s="48" t="e">
        <f t="shared" si="21"/>
        <v>#DIV/0!</v>
      </c>
      <c r="F50" s="48" t="e">
        <f t="shared" si="21"/>
        <v>#DIV/0!</v>
      </c>
      <c r="G50" s="48" t="e">
        <f t="shared" si="21"/>
        <v>#DIV/0!</v>
      </c>
      <c r="H50" s="48" t="e">
        <f t="shared" si="21"/>
        <v>#DIV/0!</v>
      </c>
      <c r="I50" s="48" t="e">
        <f t="shared" si="21"/>
        <v>#DIV/0!</v>
      </c>
      <c r="J50" s="48" t="e">
        <f t="shared" si="21"/>
        <v>#DIV/0!</v>
      </c>
    </row>
    <row r="51" spans="1:10" x14ac:dyDescent="0.2">
      <c r="A51" s="38" t="s">
        <v>53</v>
      </c>
      <c r="B51" s="41" t="e">
        <f>+SUM(B43:B50)*15%</f>
        <v>#DIV/0!</v>
      </c>
      <c r="C51" s="41" t="e">
        <f t="shared" ref="C51" si="22">+SUM(C43:C50)*15%</f>
        <v>#DIV/0!</v>
      </c>
      <c r="D51" s="41" t="e">
        <f t="shared" ref="D51" si="23">+SUM(D43:D50)*15%</f>
        <v>#DIV/0!</v>
      </c>
      <c r="E51" s="41" t="e">
        <f t="shared" ref="E51" si="24">+SUM(E43:E50)*15%</f>
        <v>#DIV/0!</v>
      </c>
      <c r="F51" s="41" t="e">
        <f t="shared" ref="F51" si="25">+SUM(F43:F50)*15%</f>
        <v>#DIV/0!</v>
      </c>
      <c r="G51" s="41" t="e">
        <f t="shared" ref="G51" si="26">+SUM(G43:G50)*15%</f>
        <v>#DIV/0!</v>
      </c>
      <c r="H51" s="41" t="e">
        <f t="shared" ref="H51" si="27">+SUM(H43:H50)*15%</f>
        <v>#DIV/0!</v>
      </c>
      <c r="I51" s="41" t="e">
        <f t="shared" ref="I51:J51" si="28">+SUM(I43:I50)*15%</f>
        <v>#DIV/0!</v>
      </c>
      <c r="J51" s="41" t="e">
        <f t="shared" si="28"/>
        <v>#DIV/0!</v>
      </c>
    </row>
    <row r="52" spans="1:10" x14ac:dyDescent="0.2">
      <c r="A52" s="33"/>
      <c r="B52" s="49"/>
      <c r="C52" s="49"/>
      <c r="D52" s="49"/>
      <c r="E52" s="49"/>
      <c r="F52" s="49"/>
      <c r="G52" s="49"/>
      <c r="H52" s="49"/>
      <c r="I52" s="49"/>
      <c r="J52" s="39"/>
    </row>
    <row r="53" spans="1:10" x14ac:dyDescent="0.2">
      <c r="A53" s="74" t="s">
        <v>31</v>
      </c>
      <c r="B53" s="75"/>
      <c r="C53" s="75"/>
      <c r="D53" s="75"/>
      <c r="E53" s="75"/>
      <c r="F53" s="75"/>
      <c r="G53" s="75"/>
      <c r="H53" s="75"/>
      <c r="I53" s="75"/>
      <c r="J53" s="75"/>
    </row>
    <row r="54" spans="1:10" ht="30" customHeight="1" x14ac:dyDescent="0.2">
      <c r="A54" s="30" t="s">
        <v>30</v>
      </c>
      <c r="B54" s="30" t="s">
        <v>32</v>
      </c>
      <c r="C54" s="30" t="s">
        <v>33</v>
      </c>
      <c r="D54" s="30" t="s">
        <v>34</v>
      </c>
      <c r="E54" s="30" t="s">
        <v>35</v>
      </c>
      <c r="F54" s="30" t="s">
        <v>36</v>
      </c>
      <c r="G54" s="30" t="s">
        <v>37</v>
      </c>
      <c r="H54" s="30" t="s">
        <v>38</v>
      </c>
      <c r="I54" s="30" t="s">
        <v>39</v>
      </c>
      <c r="J54" s="30" t="s">
        <v>112</v>
      </c>
    </row>
    <row r="55" spans="1:10" x14ac:dyDescent="0.2">
      <c r="A55" s="33"/>
      <c r="B55" s="50"/>
      <c r="C55" s="50"/>
      <c r="D55" s="50"/>
      <c r="E55" s="50"/>
      <c r="F55" s="50"/>
      <c r="G55" s="50"/>
      <c r="H55" s="50"/>
      <c r="I55" s="50"/>
      <c r="J55" s="39"/>
    </row>
    <row r="56" spans="1:10" x14ac:dyDescent="0.2">
      <c r="A56" s="33" t="s">
        <v>40</v>
      </c>
      <c r="B56" s="50">
        <v>0</v>
      </c>
      <c r="C56" s="50">
        <v>0</v>
      </c>
      <c r="D56" s="50">
        <v>0</v>
      </c>
      <c r="E56" s="50">
        <v>0</v>
      </c>
      <c r="F56" s="50">
        <v>0.66666666666666663</v>
      </c>
      <c r="G56" s="50">
        <v>0.33333333333333331</v>
      </c>
      <c r="H56" s="50">
        <v>0.66666666666666663</v>
      </c>
      <c r="I56" s="50">
        <v>0.33333333333333331</v>
      </c>
      <c r="J56" s="50">
        <v>0</v>
      </c>
    </row>
    <row r="57" spans="1:10" ht="38.25" x14ac:dyDescent="0.2">
      <c r="A57" s="33" t="s">
        <v>41</v>
      </c>
      <c r="B57" s="50">
        <v>0.33333333333333331</v>
      </c>
      <c r="C57" s="50">
        <v>0.33333333333333331</v>
      </c>
      <c r="D57" s="50">
        <v>0.33333333333333331</v>
      </c>
      <c r="E57" s="50">
        <v>0.33333333333333331</v>
      </c>
      <c r="F57" s="50">
        <v>1</v>
      </c>
      <c r="G57" s="50">
        <v>0.66666666666666663</v>
      </c>
      <c r="H57" s="50">
        <v>1</v>
      </c>
      <c r="I57" s="50">
        <v>0.66666666666666663</v>
      </c>
      <c r="J57" s="50">
        <v>0</v>
      </c>
    </row>
    <row r="58" spans="1:10" x14ac:dyDescent="0.2">
      <c r="A58" s="33" t="s">
        <v>42</v>
      </c>
      <c r="B58" s="50">
        <v>0.33333333333333331</v>
      </c>
      <c r="C58" s="50">
        <v>0.33333333333333331</v>
      </c>
      <c r="D58" s="50">
        <v>0.33333333333333331</v>
      </c>
      <c r="E58" s="50">
        <v>0.66666666666666663</v>
      </c>
      <c r="F58" s="50">
        <v>1</v>
      </c>
      <c r="G58" s="50">
        <v>0.33333333333333331</v>
      </c>
      <c r="H58" s="50">
        <v>0.66666666666666663</v>
      </c>
      <c r="I58" s="50">
        <v>0.66666666666666663</v>
      </c>
      <c r="J58" s="50">
        <v>0</v>
      </c>
    </row>
    <row r="59" spans="1:10" ht="25.5" x14ac:dyDescent="0.2">
      <c r="A59" s="33" t="s">
        <v>43</v>
      </c>
      <c r="B59" s="50">
        <v>0.66666666666666663</v>
      </c>
      <c r="C59" s="50">
        <v>0.66666666666666663</v>
      </c>
      <c r="D59" s="50">
        <v>1</v>
      </c>
      <c r="E59" s="50">
        <v>1</v>
      </c>
      <c r="F59" s="50">
        <v>1</v>
      </c>
      <c r="G59" s="50">
        <v>1</v>
      </c>
      <c r="H59" s="50">
        <v>1</v>
      </c>
      <c r="I59" s="50">
        <v>0.66666666666666663</v>
      </c>
      <c r="J59" s="50">
        <v>0</v>
      </c>
    </row>
    <row r="60" spans="1:10" x14ac:dyDescent="0.2">
      <c r="A60" s="33" t="s">
        <v>54</v>
      </c>
      <c r="B60" s="50">
        <v>0.33333333333333331</v>
      </c>
      <c r="C60" s="50">
        <v>0.33333333333333331</v>
      </c>
      <c r="D60" s="50">
        <v>0</v>
      </c>
      <c r="E60" s="50">
        <v>0.66666666666666663</v>
      </c>
      <c r="F60" s="50">
        <v>1</v>
      </c>
      <c r="G60" s="50">
        <v>0.66666666666666663</v>
      </c>
      <c r="H60" s="50">
        <v>1</v>
      </c>
      <c r="I60" s="50">
        <v>0</v>
      </c>
      <c r="J60" s="50">
        <v>0</v>
      </c>
    </row>
    <row r="61" spans="1:10" ht="63.75" x14ac:dyDescent="0.2">
      <c r="A61" s="33" t="s">
        <v>44</v>
      </c>
      <c r="B61" s="50">
        <v>0.66666666666666663</v>
      </c>
      <c r="C61" s="50">
        <v>0.66666666666666663</v>
      </c>
      <c r="D61" s="50">
        <v>0.66666666666666663</v>
      </c>
      <c r="E61" s="50">
        <v>1</v>
      </c>
      <c r="F61" s="50">
        <v>1</v>
      </c>
      <c r="G61" s="50">
        <v>0.66666666666666663</v>
      </c>
      <c r="H61" s="50">
        <v>1</v>
      </c>
      <c r="I61" s="50">
        <v>0.66666666666666663</v>
      </c>
      <c r="J61" s="50">
        <v>0</v>
      </c>
    </row>
    <row r="62" spans="1:10" ht="89.25" x14ac:dyDescent="0.2">
      <c r="A62" s="33" t="s">
        <v>55</v>
      </c>
      <c r="B62" s="50">
        <v>1</v>
      </c>
      <c r="C62" s="50">
        <v>0.66666666666666663</v>
      </c>
      <c r="D62" s="50">
        <v>0.66666666666666663</v>
      </c>
      <c r="E62" s="50">
        <v>1</v>
      </c>
      <c r="F62" s="50">
        <v>1</v>
      </c>
      <c r="G62" s="50">
        <v>1</v>
      </c>
      <c r="H62" s="50">
        <v>1</v>
      </c>
      <c r="I62" s="50">
        <v>0.66666666666666663</v>
      </c>
      <c r="J62" s="50">
        <v>0</v>
      </c>
    </row>
    <row r="63" spans="1:10" x14ac:dyDescent="0.2">
      <c r="A63" s="33" t="s">
        <v>56</v>
      </c>
      <c r="B63" s="50">
        <v>0.66666666666666663</v>
      </c>
      <c r="C63" s="50">
        <v>0.66666666666666663</v>
      </c>
      <c r="D63" s="50">
        <v>1</v>
      </c>
      <c r="E63" s="50">
        <v>0.66666666666666663</v>
      </c>
      <c r="F63" s="50">
        <v>1</v>
      </c>
      <c r="G63" s="50">
        <v>0.66666666666666663</v>
      </c>
      <c r="H63" s="50">
        <v>0</v>
      </c>
      <c r="I63" s="50">
        <v>0</v>
      </c>
      <c r="J63" s="50">
        <v>0</v>
      </c>
    </row>
    <row r="64" spans="1:10" x14ac:dyDescent="0.2">
      <c r="A64" s="33"/>
      <c r="B64" s="39"/>
      <c r="C64" s="39"/>
      <c r="D64" s="39"/>
      <c r="E64" s="39"/>
      <c r="F64" s="39"/>
      <c r="G64" s="39"/>
      <c r="H64" s="39"/>
      <c r="I64" s="39"/>
      <c r="J64" s="39"/>
    </row>
    <row r="65" spans="1:10" x14ac:dyDescent="0.2">
      <c r="A65" s="76" t="s">
        <v>63</v>
      </c>
      <c r="B65" s="77"/>
      <c r="C65" s="77"/>
      <c r="D65" s="77"/>
      <c r="E65" s="77"/>
      <c r="F65" s="77"/>
      <c r="G65" s="77"/>
      <c r="H65" s="77"/>
      <c r="I65" s="77"/>
      <c r="J65" s="77"/>
    </row>
    <row r="66" spans="1:10" x14ac:dyDescent="0.2">
      <c r="A66" s="78" t="s">
        <v>11</v>
      </c>
      <c r="B66" s="79"/>
      <c r="C66" s="79"/>
      <c r="D66" s="79"/>
      <c r="E66" s="79"/>
      <c r="F66" s="79"/>
      <c r="G66" s="79"/>
      <c r="H66" s="79"/>
      <c r="I66" s="79"/>
      <c r="J66" s="79"/>
    </row>
    <row r="67" spans="1:10" s="51" customFormat="1" ht="25.5" x14ac:dyDescent="0.2">
      <c r="A67" s="30" t="s">
        <v>46</v>
      </c>
      <c r="B67" s="30" t="s">
        <v>32</v>
      </c>
      <c r="C67" s="30" t="s">
        <v>33</v>
      </c>
      <c r="D67" s="30" t="s">
        <v>34</v>
      </c>
      <c r="E67" s="30" t="s">
        <v>35</v>
      </c>
      <c r="F67" s="30" t="s">
        <v>36</v>
      </c>
      <c r="G67" s="30" t="s">
        <v>37</v>
      </c>
      <c r="H67" s="30" t="s">
        <v>38</v>
      </c>
      <c r="I67" s="30" t="s">
        <v>39</v>
      </c>
      <c r="J67" s="30" t="s">
        <v>112</v>
      </c>
    </row>
    <row r="68" spans="1:10" x14ac:dyDescent="0.2">
      <c r="A68" s="33"/>
      <c r="B68" s="34"/>
      <c r="C68" s="34"/>
      <c r="D68" s="34"/>
      <c r="E68" s="34"/>
      <c r="F68" s="34"/>
      <c r="G68" s="34"/>
      <c r="H68" s="34"/>
      <c r="I68" s="34"/>
      <c r="J68" s="39"/>
    </row>
    <row r="69" spans="1:10" ht="63.75" x14ac:dyDescent="0.2">
      <c r="A69" s="33" t="s">
        <v>47</v>
      </c>
      <c r="B69" s="52" t="e">
        <f>+#REF!</f>
        <v>#REF!</v>
      </c>
      <c r="C69" s="52" t="e">
        <f>+#REF!</f>
        <v>#REF!</v>
      </c>
      <c r="D69" s="52" t="e">
        <f>+#REF!</f>
        <v>#REF!</v>
      </c>
      <c r="E69" s="52" t="e">
        <f>+#REF!</f>
        <v>#REF!</v>
      </c>
      <c r="F69" s="52" t="e">
        <f>+#REF!</f>
        <v>#REF!</v>
      </c>
      <c r="G69" s="52" t="e">
        <f>+#REF!</f>
        <v>#REF!</v>
      </c>
      <c r="H69" s="52" t="e">
        <f>+#REF!</f>
        <v>#REF!</v>
      </c>
      <c r="I69" s="52" t="e">
        <f>+#REF!</f>
        <v>#REF!</v>
      </c>
      <c r="J69" s="53" t="e">
        <f>+#REF!</f>
        <v>#REF!</v>
      </c>
    </row>
    <row r="70" spans="1:10" ht="76.5" x14ac:dyDescent="0.2">
      <c r="A70" s="33" t="s">
        <v>48</v>
      </c>
      <c r="B70" s="52" t="e">
        <f>+#REF!</f>
        <v>#REF!</v>
      </c>
      <c r="C70" s="52" t="e">
        <f>+#REF!</f>
        <v>#REF!</v>
      </c>
      <c r="D70" s="52" t="e">
        <f>+#REF!</f>
        <v>#REF!</v>
      </c>
      <c r="E70" s="52" t="e">
        <f>+#REF!</f>
        <v>#REF!</v>
      </c>
      <c r="F70" s="52" t="e">
        <f>+#REF!</f>
        <v>#REF!</v>
      </c>
      <c r="G70" s="52" t="e">
        <f>+#REF!</f>
        <v>#REF!</v>
      </c>
      <c r="H70" s="52" t="e">
        <f>+#REF!</f>
        <v>#REF!</v>
      </c>
      <c r="I70" s="52" t="e">
        <f>+#REF!</f>
        <v>#REF!</v>
      </c>
      <c r="J70" s="53" t="e">
        <f>+#REF!</f>
        <v>#REF!</v>
      </c>
    </row>
    <row r="71" spans="1:10" ht="38.25" x14ac:dyDescent="0.2">
      <c r="A71" s="33" t="s">
        <v>49</v>
      </c>
      <c r="B71" s="52" t="e">
        <f>+#REF!</f>
        <v>#REF!</v>
      </c>
      <c r="C71" s="52" t="e">
        <f>+#REF!</f>
        <v>#REF!</v>
      </c>
      <c r="D71" s="52" t="e">
        <f>+#REF!</f>
        <v>#REF!</v>
      </c>
      <c r="E71" s="52" t="e">
        <f>+#REF!</f>
        <v>#REF!</v>
      </c>
      <c r="F71" s="52" t="e">
        <f>+#REF!</f>
        <v>#REF!</v>
      </c>
      <c r="G71" s="52" t="e">
        <f>+#REF!</f>
        <v>#REF!</v>
      </c>
      <c r="H71" s="52" t="e">
        <f>+#REF!</f>
        <v>#REF!</v>
      </c>
      <c r="I71" s="52" t="e">
        <f>+#REF!</f>
        <v>#REF!</v>
      </c>
      <c r="J71" s="53" t="e">
        <f>+#REF!</f>
        <v>#REF!</v>
      </c>
    </row>
    <row r="72" spans="1:10" ht="51" x14ac:dyDescent="0.2">
      <c r="A72" s="33" t="s">
        <v>50</v>
      </c>
      <c r="B72" s="52" t="e">
        <f>+#REF!</f>
        <v>#REF!</v>
      </c>
      <c r="C72" s="52" t="e">
        <f>+#REF!</f>
        <v>#REF!</v>
      </c>
      <c r="D72" s="52" t="e">
        <f>+#REF!</f>
        <v>#REF!</v>
      </c>
      <c r="E72" s="52" t="e">
        <f>+#REF!</f>
        <v>#REF!</v>
      </c>
      <c r="F72" s="52" t="e">
        <f>+#REF!</f>
        <v>#REF!</v>
      </c>
      <c r="G72" s="52" t="e">
        <f>+#REF!</f>
        <v>#REF!</v>
      </c>
      <c r="H72" s="52" t="e">
        <f>+#REF!</f>
        <v>#REF!</v>
      </c>
      <c r="I72" s="52" t="e">
        <f>+#REF!</f>
        <v>#REF!</v>
      </c>
      <c r="J72" s="53" t="e">
        <f>+#REF!</f>
        <v>#REF!</v>
      </c>
    </row>
    <row r="73" spans="1:10" ht="89.25" x14ac:dyDescent="0.2">
      <c r="A73" s="33" t="s">
        <v>45</v>
      </c>
      <c r="B73" s="52" t="e">
        <f>+#REF!</f>
        <v>#REF!</v>
      </c>
      <c r="C73" s="52" t="e">
        <f>+#REF!</f>
        <v>#REF!</v>
      </c>
      <c r="D73" s="52" t="e">
        <f>+#REF!</f>
        <v>#REF!</v>
      </c>
      <c r="E73" s="52" t="e">
        <f>+#REF!</f>
        <v>#REF!</v>
      </c>
      <c r="F73" s="52" t="e">
        <f>+#REF!</f>
        <v>#REF!</v>
      </c>
      <c r="G73" s="52" t="e">
        <f>+#REF!</f>
        <v>#REF!</v>
      </c>
      <c r="H73" s="52" t="e">
        <f>+#REF!</f>
        <v>#REF!</v>
      </c>
      <c r="I73" s="52" t="e">
        <f>+#REF!</f>
        <v>#REF!</v>
      </c>
      <c r="J73" s="53" t="e">
        <f>+#REF!</f>
        <v>#REF!</v>
      </c>
    </row>
    <row r="74" spans="1:10" x14ac:dyDescent="0.2">
      <c r="A74" s="33"/>
      <c r="B74" s="34"/>
      <c r="C74" s="34"/>
      <c r="D74" s="34"/>
      <c r="E74" s="34"/>
      <c r="F74" s="34"/>
      <c r="G74" s="34"/>
      <c r="H74" s="34"/>
      <c r="I74" s="34"/>
      <c r="J74" s="39"/>
    </row>
    <row r="75" spans="1:10" x14ac:dyDescent="0.2">
      <c r="A75" s="33"/>
      <c r="B75" s="34"/>
      <c r="C75" s="34"/>
      <c r="D75" s="34"/>
      <c r="E75" s="34"/>
      <c r="F75" s="34"/>
      <c r="G75" s="34"/>
      <c r="H75" s="34"/>
      <c r="I75" s="34"/>
      <c r="J75" s="39"/>
    </row>
    <row r="76" spans="1:10" x14ac:dyDescent="0.2">
      <c r="A76" s="36" t="s">
        <v>9</v>
      </c>
      <c r="B76" s="37" t="e">
        <f>SUM(B69:B75)</f>
        <v>#REF!</v>
      </c>
      <c r="C76" s="37" t="e">
        <f t="shared" ref="C76:I76" si="29">SUM(C69:C75)</f>
        <v>#REF!</v>
      </c>
      <c r="D76" s="37" t="e">
        <f t="shared" si="29"/>
        <v>#REF!</v>
      </c>
      <c r="E76" s="37" t="e">
        <f t="shared" si="29"/>
        <v>#REF!</v>
      </c>
      <c r="F76" s="37" t="e">
        <f t="shared" si="29"/>
        <v>#REF!</v>
      </c>
      <c r="G76" s="37" t="e">
        <f t="shared" si="29"/>
        <v>#REF!</v>
      </c>
      <c r="H76" s="37" t="e">
        <f t="shared" si="29"/>
        <v>#REF!</v>
      </c>
      <c r="I76" s="37" t="e">
        <f t="shared" si="29"/>
        <v>#REF!</v>
      </c>
      <c r="J76" s="37" t="e">
        <f>SUM(J69:J75)</f>
        <v>#REF!</v>
      </c>
    </row>
    <row r="77" spans="1:10" ht="38.25" x14ac:dyDescent="0.2">
      <c r="A77" s="38" t="s">
        <v>10</v>
      </c>
      <c r="B77" s="66" t="e">
        <f>+SUM(B76:I76)</f>
        <v>#REF!</v>
      </c>
      <c r="C77" s="66"/>
      <c r="D77" s="66"/>
      <c r="E77" s="66"/>
      <c r="F77" s="66"/>
      <c r="G77" s="66"/>
      <c r="H77" s="66"/>
      <c r="I77" s="66"/>
      <c r="J77" s="66"/>
    </row>
    <row r="78" spans="1:10" x14ac:dyDescent="0.2">
      <c r="A78" s="70"/>
      <c r="B78" s="71"/>
      <c r="C78" s="71"/>
      <c r="D78" s="71"/>
      <c r="E78" s="71"/>
      <c r="F78" s="71"/>
      <c r="G78" s="71"/>
      <c r="H78" s="71"/>
      <c r="I78" s="71"/>
      <c r="J78" s="71"/>
    </row>
    <row r="79" spans="1:10" x14ac:dyDescent="0.2">
      <c r="A79" s="38" t="s">
        <v>70</v>
      </c>
      <c r="B79" s="72" t="e">
        <f>+SUM(B88:I88)</f>
        <v>#REF!</v>
      </c>
      <c r="C79" s="73"/>
      <c r="D79" s="73"/>
      <c r="E79" s="73"/>
      <c r="F79" s="73"/>
      <c r="G79" s="73"/>
      <c r="H79" s="73"/>
      <c r="I79" s="73"/>
      <c r="J79" s="73"/>
    </row>
    <row r="80" spans="1:10" x14ac:dyDescent="0.2">
      <c r="A80" s="33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2.75" customHeight="1" x14ac:dyDescent="0.2">
      <c r="A81" s="33" t="str">
        <f>+A69</f>
        <v>Nuove costruzione di fabbricati per la prima lavorazione, trasformazione e commercializzazione dei prodotti agricoli allegato I</v>
      </c>
      <c r="B81" s="48" t="e">
        <f>+B69/(SUM($B$76:$J$76))*100*B93</f>
        <v>#REF!</v>
      </c>
      <c r="C81" s="48" t="e">
        <f t="shared" ref="C81:J81" si="30">+C69/(SUM($B$76:$J$76))*100*C93</f>
        <v>#REF!</v>
      </c>
      <c r="D81" s="48" t="e">
        <f t="shared" si="30"/>
        <v>#REF!</v>
      </c>
      <c r="E81" s="48" t="e">
        <f t="shared" si="30"/>
        <v>#REF!</v>
      </c>
      <c r="F81" s="48" t="e">
        <f t="shared" si="30"/>
        <v>#REF!</v>
      </c>
      <c r="G81" s="48" t="e">
        <f t="shared" si="30"/>
        <v>#REF!</v>
      </c>
      <c r="H81" s="48" t="e">
        <f t="shared" si="30"/>
        <v>#REF!</v>
      </c>
      <c r="I81" s="48" t="e">
        <f t="shared" si="30"/>
        <v>#REF!</v>
      </c>
      <c r="J81" s="48" t="e">
        <f t="shared" si="30"/>
        <v>#REF!</v>
      </c>
    </row>
    <row r="82" spans="1:10" ht="76.5" x14ac:dyDescent="0.2">
      <c r="A82" s="33" t="str">
        <f t="shared" ref="A82:A85" si="31">+A70</f>
        <v>acquisizione e/o ristrutturazione, straordinaria manutenzione e ampliamento di beni immobili esistenti per la lavorazione, trasformazione e commercializzazione</v>
      </c>
      <c r="B82" s="48" t="e">
        <f t="shared" ref="B82:J82" si="32">+B70/(SUM($B$76:$J$76))*100*B94</f>
        <v>#REF!</v>
      </c>
      <c r="C82" s="48" t="e">
        <f t="shared" si="32"/>
        <v>#REF!</v>
      </c>
      <c r="D82" s="48" t="e">
        <f t="shared" si="32"/>
        <v>#REF!</v>
      </c>
      <c r="E82" s="48" t="e">
        <f t="shared" si="32"/>
        <v>#REF!</v>
      </c>
      <c r="F82" s="48" t="e">
        <f t="shared" si="32"/>
        <v>#REF!</v>
      </c>
      <c r="G82" s="48" t="e">
        <f t="shared" si="32"/>
        <v>#REF!</v>
      </c>
      <c r="H82" s="48" t="e">
        <f t="shared" si="32"/>
        <v>#REF!</v>
      </c>
      <c r="I82" s="48" t="e">
        <f t="shared" si="32"/>
        <v>#REF!</v>
      </c>
      <c r="J82" s="48" t="e">
        <f t="shared" si="32"/>
        <v>#REF!</v>
      </c>
    </row>
    <row r="83" spans="1:10" ht="38.25" x14ac:dyDescent="0.2">
      <c r="A83" s="33" t="str">
        <f t="shared" si="31"/>
        <v>acquisto di nuovi impianti tecnologici, macchinari e attrezzature</v>
      </c>
      <c r="B83" s="48" t="e">
        <f t="shared" ref="B83:J83" si="33">+B71/(SUM($B$76:$J$76))*100*B95</f>
        <v>#REF!</v>
      </c>
      <c r="C83" s="48" t="e">
        <f t="shared" si="33"/>
        <v>#REF!</v>
      </c>
      <c r="D83" s="48" t="e">
        <f t="shared" si="33"/>
        <v>#REF!</v>
      </c>
      <c r="E83" s="48" t="e">
        <f t="shared" si="33"/>
        <v>#REF!</v>
      </c>
      <c r="F83" s="48" t="e">
        <f t="shared" si="33"/>
        <v>#REF!</v>
      </c>
      <c r="G83" s="48" t="e">
        <f t="shared" si="33"/>
        <v>#REF!</v>
      </c>
      <c r="H83" s="48" t="e">
        <f t="shared" si="33"/>
        <v>#REF!</v>
      </c>
      <c r="I83" s="48" t="e">
        <f t="shared" si="33"/>
        <v>#REF!</v>
      </c>
      <c r="J83" s="48" t="e">
        <f t="shared" si="33"/>
        <v>#REF!</v>
      </c>
    </row>
    <row r="84" spans="1:10" ht="51" x14ac:dyDescent="0.2">
      <c r="A84" s="33" t="str">
        <f t="shared" si="31"/>
        <v>- acquisto di programmi informatici  brevetti, licenze, diritti d’autore e marchi commerciali, e-commerce.</v>
      </c>
      <c r="B84" s="48" t="e">
        <f t="shared" ref="B84:J84" si="34">+B72/(SUM($B$76:$J$76))*100*B96</f>
        <v>#REF!</v>
      </c>
      <c r="C84" s="48" t="e">
        <f t="shared" si="34"/>
        <v>#REF!</v>
      </c>
      <c r="D84" s="48" t="e">
        <f t="shared" si="34"/>
        <v>#REF!</v>
      </c>
      <c r="E84" s="48" t="e">
        <f t="shared" si="34"/>
        <v>#REF!</v>
      </c>
      <c r="F84" s="48" t="e">
        <f t="shared" si="34"/>
        <v>#REF!</v>
      </c>
      <c r="G84" s="48" t="e">
        <f t="shared" si="34"/>
        <v>#REF!</v>
      </c>
      <c r="H84" s="48" t="e">
        <f t="shared" si="34"/>
        <v>#REF!</v>
      </c>
      <c r="I84" s="48" t="e">
        <f t="shared" si="34"/>
        <v>#REF!</v>
      </c>
      <c r="J84" s="48" t="e">
        <f t="shared" si="34"/>
        <v>#REF!</v>
      </c>
    </row>
    <row r="85" spans="1:10" ht="89.25" x14ac:dyDescent="0.2">
      <c r="A85" s="33" t="str">
        <f t="shared" si="31"/>
        <v>Investimenti strutturali aziendali per il miglioramento dell’efficienza energetica e/o la sostituzione di combustibili fossili mediante la produzione dell’energia a partire da fonti rinnovabili</v>
      </c>
      <c r="B85" s="48" t="e">
        <f t="shared" ref="B85:J85" si="35">+B73/(SUM($B$76:$J$76))*100*B97</f>
        <v>#REF!</v>
      </c>
      <c r="C85" s="48" t="e">
        <f t="shared" si="35"/>
        <v>#REF!</v>
      </c>
      <c r="D85" s="48" t="e">
        <f t="shared" si="35"/>
        <v>#REF!</v>
      </c>
      <c r="E85" s="48" t="e">
        <f t="shared" si="35"/>
        <v>#REF!</v>
      </c>
      <c r="F85" s="48" t="e">
        <f t="shared" si="35"/>
        <v>#REF!</v>
      </c>
      <c r="G85" s="48" t="e">
        <f t="shared" si="35"/>
        <v>#REF!</v>
      </c>
      <c r="H85" s="48" t="e">
        <f t="shared" si="35"/>
        <v>#REF!</v>
      </c>
      <c r="I85" s="48" t="e">
        <f t="shared" si="35"/>
        <v>#REF!</v>
      </c>
      <c r="J85" s="48" t="e">
        <f t="shared" si="35"/>
        <v>#REF!</v>
      </c>
    </row>
    <row r="86" spans="1:10" x14ac:dyDescent="0.2">
      <c r="A86" s="33"/>
      <c r="B86" s="48"/>
      <c r="C86" s="48"/>
      <c r="D86" s="48"/>
      <c r="E86" s="48"/>
      <c r="F86" s="48"/>
      <c r="G86" s="48"/>
      <c r="H86" s="48"/>
      <c r="I86" s="48"/>
      <c r="J86" s="48"/>
    </row>
    <row r="87" spans="1:10" x14ac:dyDescent="0.2">
      <c r="A87" s="33"/>
      <c r="B87" s="48"/>
      <c r="C87" s="48"/>
      <c r="D87" s="48"/>
      <c r="E87" s="48"/>
      <c r="F87" s="48"/>
      <c r="G87" s="48"/>
      <c r="H87" s="48"/>
      <c r="I87" s="48"/>
      <c r="J87" s="48"/>
    </row>
    <row r="88" spans="1:10" x14ac:dyDescent="0.2">
      <c r="A88" s="38" t="s">
        <v>53</v>
      </c>
      <c r="B88" s="41" t="e">
        <f>+SUM(B81:B85)*15%</f>
        <v>#REF!</v>
      </c>
      <c r="C88" s="41" t="e">
        <f t="shared" ref="C88:I88" si="36">+SUM(C81:C85)*15%</f>
        <v>#REF!</v>
      </c>
      <c r="D88" s="41" t="e">
        <f t="shared" si="36"/>
        <v>#REF!</v>
      </c>
      <c r="E88" s="41" t="e">
        <f t="shared" si="36"/>
        <v>#REF!</v>
      </c>
      <c r="F88" s="41" t="e">
        <f t="shared" si="36"/>
        <v>#REF!</v>
      </c>
      <c r="G88" s="41" t="e">
        <f t="shared" si="36"/>
        <v>#REF!</v>
      </c>
      <c r="H88" s="41" t="e">
        <f t="shared" si="36"/>
        <v>#REF!</v>
      </c>
      <c r="I88" s="41" t="e">
        <f t="shared" si="36"/>
        <v>#REF!</v>
      </c>
      <c r="J88" s="41" t="e">
        <f>+SUM(J81:J85)*15%</f>
        <v>#REF!</v>
      </c>
    </row>
    <row r="89" spans="1:10" x14ac:dyDescent="0.2">
      <c r="A89" s="33"/>
      <c r="B89" s="39"/>
      <c r="C89" s="39"/>
      <c r="D89" s="39"/>
      <c r="E89" s="39"/>
      <c r="F89" s="39"/>
      <c r="G89" s="39"/>
      <c r="H89" s="39"/>
      <c r="I89" s="39"/>
      <c r="J89" s="39"/>
    </row>
    <row r="90" spans="1:10" x14ac:dyDescent="0.2">
      <c r="A90" s="74" t="s">
        <v>72</v>
      </c>
      <c r="B90" s="75"/>
      <c r="C90" s="75"/>
      <c r="D90" s="75"/>
      <c r="E90" s="75"/>
      <c r="F90" s="75"/>
      <c r="G90" s="75"/>
      <c r="H90" s="75"/>
      <c r="I90" s="75"/>
      <c r="J90" s="75"/>
    </row>
    <row r="91" spans="1:10" ht="25.5" x14ac:dyDescent="0.2">
      <c r="A91" s="30" t="s">
        <v>30</v>
      </c>
      <c r="B91" s="30" t="s">
        <v>32</v>
      </c>
      <c r="C91" s="30" t="s">
        <v>33</v>
      </c>
      <c r="D91" s="30" t="s">
        <v>34</v>
      </c>
      <c r="E91" s="30" t="s">
        <v>35</v>
      </c>
      <c r="F91" s="30" t="s">
        <v>36</v>
      </c>
      <c r="G91" s="30" t="s">
        <v>37</v>
      </c>
      <c r="H91" s="30" t="s">
        <v>38</v>
      </c>
      <c r="I91" s="30" t="s">
        <v>39</v>
      </c>
      <c r="J91" s="31" t="s">
        <v>112</v>
      </c>
    </row>
    <row r="92" spans="1:10" x14ac:dyDescent="0.2">
      <c r="A92" s="33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63.75" x14ac:dyDescent="0.2">
      <c r="A93" s="33" t="s">
        <v>47</v>
      </c>
      <c r="B93" s="53">
        <v>0.33333333333333331</v>
      </c>
      <c r="C93" s="53">
        <v>0.33333333333333331</v>
      </c>
      <c r="D93" s="53">
        <v>0.33333333333333331</v>
      </c>
      <c r="E93" s="53">
        <v>0.66666666666666663</v>
      </c>
      <c r="F93" s="53">
        <v>0.66666666666666663</v>
      </c>
      <c r="G93" s="53">
        <v>0.66666666666666663</v>
      </c>
      <c r="H93" s="53">
        <v>0.66666666666666663</v>
      </c>
      <c r="I93" s="53">
        <v>0.66666666666666663</v>
      </c>
      <c r="J93" s="53">
        <v>0</v>
      </c>
    </row>
    <row r="94" spans="1:10" ht="76.5" x14ac:dyDescent="0.2">
      <c r="A94" s="33" t="s">
        <v>48</v>
      </c>
      <c r="B94" s="53">
        <v>0.66666666666666663</v>
      </c>
      <c r="C94" s="53">
        <v>0.66666666666666663</v>
      </c>
      <c r="D94" s="53">
        <v>0.66666666666666663</v>
      </c>
      <c r="E94" s="53">
        <v>1</v>
      </c>
      <c r="F94" s="53">
        <v>1</v>
      </c>
      <c r="G94" s="53">
        <v>1</v>
      </c>
      <c r="H94" s="53">
        <v>0.66666666666666663</v>
      </c>
      <c r="I94" s="53">
        <v>1</v>
      </c>
      <c r="J94" s="53">
        <v>0</v>
      </c>
    </row>
    <row r="95" spans="1:10" ht="38.25" x14ac:dyDescent="0.2">
      <c r="A95" s="33" t="s">
        <v>49</v>
      </c>
      <c r="B95" s="53">
        <v>0.66666666666666663</v>
      </c>
      <c r="C95" s="53">
        <v>0.66666666666666663</v>
      </c>
      <c r="D95" s="53">
        <v>1</v>
      </c>
      <c r="E95" s="53">
        <v>1</v>
      </c>
      <c r="F95" s="53">
        <v>1</v>
      </c>
      <c r="G95" s="53">
        <v>1</v>
      </c>
      <c r="H95" s="53">
        <v>1</v>
      </c>
      <c r="I95" s="53">
        <v>0.66666666666666663</v>
      </c>
      <c r="J95" s="53">
        <v>0</v>
      </c>
    </row>
    <row r="96" spans="1:10" ht="51" x14ac:dyDescent="0.2">
      <c r="A96" s="33" t="s">
        <v>50</v>
      </c>
      <c r="B96" s="53">
        <v>0.66666666666666663</v>
      </c>
      <c r="C96" s="53">
        <v>0.66666666666666663</v>
      </c>
      <c r="D96" s="53">
        <v>0.66666666666666663</v>
      </c>
      <c r="E96" s="53">
        <v>1</v>
      </c>
      <c r="F96" s="53">
        <v>1</v>
      </c>
      <c r="G96" s="53">
        <v>1</v>
      </c>
      <c r="H96" s="53">
        <v>1</v>
      </c>
      <c r="I96" s="53">
        <v>1</v>
      </c>
      <c r="J96" s="53">
        <v>0</v>
      </c>
    </row>
    <row r="97" spans="1:13" ht="89.25" x14ac:dyDescent="0.2">
      <c r="A97" s="33" t="s">
        <v>45</v>
      </c>
      <c r="B97" s="53">
        <v>0.66666666666666663</v>
      </c>
      <c r="C97" s="53">
        <v>0.66666666666666663</v>
      </c>
      <c r="D97" s="53">
        <v>1</v>
      </c>
      <c r="E97" s="53">
        <v>1</v>
      </c>
      <c r="F97" s="53">
        <v>1</v>
      </c>
      <c r="G97" s="53">
        <v>1</v>
      </c>
      <c r="H97" s="53">
        <v>1</v>
      </c>
      <c r="I97" s="53">
        <v>1</v>
      </c>
      <c r="J97" s="53">
        <v>0</v>
      </c>
    </row>
    <row r="99" spans="1:13" x14ac:dyDescent="0.2">
      <c r="B99" s="54">
        <v>611</v>
      </c>
      <c r="C99" s="54">
        <v>411</v>
      </c>
      <c r="D99" s="54">
        <v>421</v>
      </c>
    </row>
    <row r="101" spans="1:13" x14ac:dyDescent="0.2">
      <c r="A101" s="51" t="s">
        <v>8</v>
      </c>
      <c r="B101" s="32" t="e">
        <f>10-(#REF!*0.1)</f>
        <v>#REF!</v>
      </c>
      <c r="C101" s="55">
        <f>10-('411'!$D$23*0.1)</f>
        <v>10</v>
      </c>
      <c r="D101" s="56"/>
    </row>
    <row r="102" spans="1:13" x14ac:dyDescent="0.2">
      <c r="B102" s="32"/>
    </row>
    <row r="103" spans="1:13" ht="25.5" x14ac:dyDescent="0.2">
      <c r="A103" s="51" t="s">
        <v>64</v>
      </c>
      <c r="B103" s="32" t="e">
        <f>+IF(#REF!/file_nascosto!$B$13*100&lt;10,0,IF(AND(#REF!/file_nascosto!$B$13*100&gt;=10,#REF!/file_nascosto!$B$13*100&lt;20),2,4))</f>
        <v>#REF!</v>
      </c>
      <c r="C103" s="32" t="e">
        <f>+IF('411'!$D$27/file_nascosto!$B$39*100&lt;10,0,IF(AND('411'!$D$27/file_nascosto!$B$39*100&gt;=10,'411'!$D$27/file_nascosto!$B$39*100&lt;20),2,4))</f>
        <v>#DIV/0!</v>
      </c>
      <c r="D103" s="32" t="e">
        <f>+IF(#REF!/file_nascosto!$B$77*100&lt;10,0,IF(AND(#REF!/file_nascosto!$B$77*100&gt;=10,#REF!/file_nascosto!$B$77*100&lt;20),2,4))</f>
        <v>#REF!</v>
      </c>
      <c r="E103" s="57"/>
      <c r="F103" s="57"/>
      <c r="G103" s="57"/>
      <c r="H103" s="57"/>
      <c r="I103" s="57"/>
      <c r="J103" s="57"/>
      <c r="K103" s="57"/>
      <c r="L103" s="57"/>
      <c r="M103" s="58"/>
    </row>
    <row r="104" spans="1:13" ht="25.5" x14ac:dyDescent="0.2">
      <c r="A104" s="51" t="s">
        <v>66</v>
      </c>
      <c r="B104" s="32" t="e">
        <f>+IF(#REF!/file_nascosto!$B$13*100&lt;10,0,IF(AND(#REF!/file_nascosto!$B$13*100&gt;=10,#REF!/file_nascosto!$B$13*100&lt;20),2,4))</f>
        <v>#REF!</v>
      </c>
      <c r="C104" s="32" t="e">
        <f>+IF('411'!$D$30/file_nascosto!$B$39*100&lt;10,0,IF(AND('411'!$D$30/file_nascosto!$B$39*100&gt;=10,'411'!$D$30/file_nascosto!$B$39*100&lt;20),2,4))</f>
        <v>#DIV/0!</v>
      </c>
      <c r="D104" s="32" t="e">
        <f>+IF(#REF!/file_nascosto!$B$77*100&lt;10,0,IF(AND(#REF!/file_nascosto!$B$77*100&gt;=10,#REF!/file_nascosto!$B$77*100&lt;20),2,4))</f>
        <v>#REF!</v>
      </c>
      <c r="E104" s="57"/>
      <c r="F104" s="57"/>
      <c r="G104" s="57"/>
      <c r="H104" s="57"/>
      <c r="I104" s="57"/>
      <c r="J104" s="57"/>
      <c r="K104" s="57"/>
      <c r="L104" s="57"/>
    </row>
    <row r="105" spans="1:13" x14ac:dyDescent="0.2">
      <c r="A105" s="51" t="s">
        <v>71</v>
      </c>
      <c r="B105" s="32" t="e">
        <f>+IF(#REF!/file_nascosto!$B$13*100&lt;10,0,IF(AND(#REF!/file_nascosto!$B$13*100&gt;=10,#REF!/file_nascosto!$B$13*100&lt;20),4,6))</f>
        <v>#REF!</v>
      </c>
      <c r="C105" s="32" t="e">
        <f>+IF('411'!$D$35/file_nascosto!$B$39*100&lt;10,0,IF(AND('411'!$D$35/file_nascosto!$B$39*100&gt;=10,'411'!$D$35/file_nascosto!$B$39*100&lt;20),4,6))</f>
        <v>#DIV/0!</v>
      </c>
      <c r="D105" s="32" t="e">
        <f>+IF(#REF!/file_nascosto!$B$77*100&lt;10,0,IF(AND(#REF!/file_nascosto!$B$77*100&gt;=10,#REF!/file_nascosto!$B$77*100&lt;20),4,6))</f>
        <v>#REF!</v>
      </c>
    </row>
    <row r="106" spans="1:13" x14ac:dyDescent="0.2">
      <c r="A106" s="51" t="s">
        <v>73</v>
      </c>
      <c r="B106" s="32" t="e">
        <f>+IF(#REF!/file_nascosto!$B$13*100&lt;10,0,IF(AND(#REF!/file_nascosto!$B$13*100&gt;=10,#REF!/file_nascosto!$B$13*100&lt;20),4,6))</f>
        <v>#REF!</v>
      </c>
      <c r="C106" s="32" t="e">
        <f>+IF('411'!$D$38/file_nascosto!$B$39*100&lt;10,0,IF(AND('411'!$D$38/file_nascosto!$B$39*100&gt;=10,'411'!$D$38/file_nascosto!$B$39*100&lt;20),4,6))</f>
        <v>#DIV/0!</v>
      </c>
      <c r="D106" s="32" t="e">
        <f>+IF(#REF!/file_nascosto!$B$77*100&lt;10,0,IF(AND(#REF!/file_nascosto!$B$77*100&gt;=10,#REF!/file_nascosto!$B$77*100&lt;20),4,6))</f>
        <v>#REF!</v>
      </c>
      <c r="F106" s="59"/>
    </row>
    <row r="107" spans="1:13" x14ac:dyDescent="0.2">
      <c r="A107" s="51" t="s">
        <v>83</v>
      </c>
      <c r="B107" s="60" t="e">
        <f>+#REF!/1859</f>
        <v>#REF!</v>
      </c>
      <c r="C107" s="28">
        <f>+IF('411'!D55/1859&lt;3,'411'!D55/1859,3)</f>
        <v>0</v>
      </c>
    </row>
    <row r="152" spans="1:9" x14ac:dyDescent="0.2">
      <c r="A152" s="51" t="s">
        <v>51</v>
      </c>
    </row>
    <row r="153" spans="1:9" x14ac:dyDescent="0.2">
      <c r="B153" s="28" t="s">
        <v>31</v>
      </c>
    </row>
    <row r="154" spans="1:9" x14ac:dyDescent="0.2">
      <c r="A154" s="51" t="s">
        <v>46</v>
      </c>
      <c r="B154" s="28" t="s">
        <v>32</v>
      </c>
      <c r="C154" s="28" t="s">
        <v>33</v>
      </c>
      <c r="D154" s="28" t="s">
        <v>34</v>
      </c>
      <c r="E154" s="28" t="s">
        <v>35</v>
      </c>
      <c r="F154" s="28" t="s">
        <v>36</v>
      </c>
      <c r="G154" s="28" t="s">
        <v>37</v>
      </c>
      <c r="H154" s="28" t="s">
        <v>38</v>
      </c>
      <c r="I154" s="28" t="s">
        <v>39</v>
      </c>
    </row>
    <row r="156" spans="1:9" ht="63.75" x14ac:dyDescent="0.2">
      <c r="A156" s="51" t="s">
        <v>47</v>
      </c>
      <c r="B156" s="28">
        <v>0.33333333333333331</v>
      </c>
      <c r="C156" s="28">
        <v>0.33333333333333331</v>
      </c>
      <c r="D156" s="28">
        <v>0.33333333333333331</v>
      </c>
      <c r="E156" s="28">
        <v>0.66666666666666663</v>
      </c>
      <c r="F156" s="28">
        <v>0.66666666666666663</v>
      </c>
      <c r="G156" s="28">
        <v>0.66666666666666663</v>
      </c>
      <c r="H156" s="28">
        <v>0.66666666666666663</v>
      </c>
      <c r="I156" s="28">
        <v>0.66666666666666663</v>
      </c>
    </row>
    <row r="157" spans="1:9" ht="76.5" x14ac:dyDescent="0.2">
      <c r="A157" s="51" t="s">
        <v>48</v>
      </c>
      <c r="B157" s="28">
        <v>0.66666666666666663</v>
      </c>
      <c r="C157" s="28">
        <v>0.66666666666666663</v>
      </c>
      <c r="D157" s="28">
        <v>0.66666666666666663</v>
      </c>
      <c r="E157" s="28">
        <v>1</v>
      </c>
      <c r="F157" s="28">
        <v>1</v>
      </c>
      <c r="G157" s="28">
        <v>1</v>
      </c>
      <c r="H157" s="28">
        <v>0.66666666666666663</v>
      </c>
      <c r="I157" s="28">
        <v>1</v>
      </c>
    </row>
    <row r="158" spans="1:9" ht="38.25" x14ac:dyDescent="0.2">
      <c r="A158" s="51" t="s">
        <v>49</v>
      </c>
      <c r="B158" s="28">
        <v>0.66666666666666663</v>
      </c>
      <c r="C158" s="28">
        <v>0.66666666666666663</v>
      </c>
      <c r="D158" s="28">
        <v>1</v>
      </c>
      <c r="E158" s="28">
        <v>1</v>
      </c>
      <c r="F158" s="28">
        <v>1</v>
      </c>
      <c r="G158" s="28">
        <v>1</v>
      </c>
      <c r="H158" s="28">
        <v>1</v>
      </c>
      <c r="I158" s="28">
        <v>0.66666666666666663</v>
      </c>
    </row>
    <row r="159" spans="1:9" ht="51" x14ac:dyDescent="0.2">
      <c r="A159" s="51" t="s">
        <v>50</v>
      </c>
      <c r="B159" s="28">
        <v>0.66666666666666663</v>
      </c>
      <c r="C159" s="28">
        <v>0.66666666666666663</v>
      </c>
      <c r="D159" s="28">
        <v>0.66666666666666663</v>
      </c>
      <c r="E159" s="28">
        <v>1</v>
      </c>
      <c r="F159" s="28">
        <v>1</v>
      </c>
      <c r="G159" s="28">
        <v>1</v>
      </c>
      <c r="H159" s="28">
        <v>1</v>
      </c>
      <c r="I159" s="28">
        <v>1</v>
      </c>
    </row>
    <row r="160" spans="1:9" ht="89.25" x14ac:dyDescent="0.2">
      <c r="A160" s="51" t="s">
        <v>45</v>
      </c>
      <c r="B160" s="28">
        <v>0.66666666666666663</v>
      </c>
      <c r="C160" s="28">
        <v>0.66666666666666663</v>
      </c>
      <c r="D160" s="28">
        <v>1</v>
      </c>
      <c r="E160" s="28">
        <v>1</v>
      </c>
      <c r="F160" s="28">
        <v>1</v>
      </c>
      <c r="G160" s="28">
        <v>1</v>
      </c>
      <c r="H160" s="28">
        <v>1</v>
      </c>
      <c r="I160" s="28">
        <v>1</v>
      </c>
    </row>
  </sheetData>
  <sheetProtection algorithmName="SHA-512" hashValue="X1wYtsteF71pXCtqfVphPa0E4yLu1L5ajDQ/kAEyrXku6TOFcx0Sz9moiTENbuyZjq7H+v2tsqsBNru8fb5o/Q==" saltValue="JTHZ5JG0lpj2Vps74bdBeQ==" spinCount="100000" sheet="1" objects="1" scenarios="1" selectLockedCells="1" selectUnlockedCells="1"/>
  <customSheetViews>
    <customSheetView guid="{BDB42A84-B44B-4B42-839C-273C7DCFD6FA}" state="hidden">
      <selection sqref="A1:J1"/>
      <pageMargins left="0.7" right="0.7" top="0.75" bottom="0.75" header="0.3" footer="0.3"/>
      <pageSetup paperSize="9" orientation="portrait" r:id="rId1"/>
    </customSheetView>
  </customSheetViews>
  <mergeCells count="17">
    <mergeCell ref="B77:J77"/>
    <mergeCell ref="A78:J78"/>
    <mergeCell ref="B79:J79"/>
    <mergeCell ref="A90:J90"/>
    <mergeCell ref="A40:J40"/>
    <mergeCell ref="B41:J41"/>
    <mergeCell ref="A53:J53"/>
    <mergeCell ref="A65:J65"/>
    <mergeCell ref="A66:J66"/>
    <mergeCell ref="A27:J27"/>
    <mergeCell ref="A28:J28"/>
    <mergeCell ref="B39:J39"/>
    <mergeCell ref="A2:J2"/>
    <mergeCell ref="A1:J1"/>
    <mergeCell ref="B13:J13"/>
    <mergeCell ref="A14:J14"/>
    <mergeCell ref="B15:J15"/>
  </mergeCell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0"/>
  <sheetViews>
    <sheetView tabSelected="1" zoomScale="70" zoomScaleNormal="70" workbookViewId="0">
      <selection activeCell="B5" sqref="B5"/>
    </sheetView>
  </sheetViews>
  <sheetFormatPr defaultColWidth="20.7109375" defaultRowHeight="12.75" x14ac:dyDescent="0.2"/>
  <cols>
    <col min="1" max="1" width="33.140625" style="11" customWidth="1"/>
    <col min="2" max="10" width="20.7109375" style="11"/>
    <col min="11" max="11" width="28.85546875" style="11" customWidth="1"/>
    <col min="12" max="16384" width="20.7109375" style="11"/>
  </cols>
  <sheetData>
    <row r="1" spans="1:11" s="1" customFormat="1" ht="14.25" customHeight="1" x14ac:dyDescent="0.2">
      <c r="A1" s="123" t="s">
        <v>84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 s="1" customFormat="1" ht="14.25" customHeight="1" x14ac:dyDescent="0.2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 s="1" customFormat="1" ht="18" x14ac:dyDescent="0.25">
      <c r="A3" s="124" t="s">
        <v>11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</row>
    <row r="4" spans="1:11" s="1" customFormat="1" ht="14.25" x14ac:dyDescent="0.2">
      <c r="A4" s="2" t="s">
        <v>46</v>
      </c>
      <c r="B4" s="26" t="s">
        <v>0</v>
      </c>
      <c r="C4" s="26" t="s">
        <v>1</v>
      </c>
      <c r="D4" s="26" t="s">
        <v>2</v>
      </c>
      <c r="E4" s="26" t="s">
        <v>3</v>
      </c>
      <c r="F4" s="26" t="s">
        <v>4</v>
      </c>
      <c r="G4" s="26" t="s">
        <v>5</v>
      </c>
      <c r="H4" s="26" t="s">
        <v>6</v>
      </c>
      <c r="I4" s="26" t="s">
        <v>7</v>
      </c>
      <c r="J4" s="26" t="s">
        <v>111</v>
      </c>
      <c r="K4" s="26" t="s">
        <v>105</v>
      </c>
    </row>
    <row r="5" spans="1:11" s="1" customFormat="1" ht="86.25" customHeight="1" x14ac:dyDescent="0.2">
      <c r="A5" s="10" t="s">
        <v>40</v>
      </c>
      <c r="B5" s="3">
        <v>0</v>
      </c>
      <c r="C5" s="3">
        <v>0</v>
      </c>
      <c r="D5" s="3">
        <v>0</v>
      </c>
      <c r="E5" s="3">
        <v>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120" t="s">
        <v>121</v>
      </c>
    </row>
    <row r="6" spans="1:11" s="1" customFormat="1" ht="86.25" customHeight="1" x14ac:dyDescent="0.2">
      <c r="A6" s="10" t="s">
        <v>41</v>
      </c>
      <c r="B6" s="3">
        <v>0</v>
      </c>
      <c r="C6" s="3">
        <v>0</v>
      </c>
      <c r="D6" s="3">
        <v>0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121"/>
    </row>
    <row r="7" spans="1:11" s="1" customFormat="1" ht="86.25" customHeight="1" x14ac:dyDescent="0.2">
      <c r="A7" s="10" t="s">
        <v>42</v>
      </c>
      <c r="B7" s="3">
        <v>0</v>
      </c>
      <c r="C7" s="3">
        <v>0</v>
      </c>
      <c r="D7" s="3">
        <v>0</v>
      </c>
      <c r="E7" s="3">
        <v>0</v>
      </c>
      <c r="F7" s="3">
        <v>0</v>
      </c>
      <c r="G7" s="3">
        <v>0</v>
      </c>
      <c r="H7" s="3">
        <v>0</v>
      </c>
      <c r="I7" s="3">
        <v>0</v>
      </c>
      <c r="J7" s="3">
        <v>0</v>
      </c>
      <c r="K7" s="121"/>
    </row>
    <row r="8" spans="1:11" s="1" customFormat="1" ht="86.25" customHeight="1" x14ac:dyDescent="0.2">
      <c r="A8" s="10" t="s">
        <v>43</v>
      </c>
      <c r="B8" s="3">
        <v>0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121"/>
    </row>
    <row r="9" spans="1:11" s="1" customFormat="1" ht="86.25" customHeight="1" x14ac:dyDescent="0.2">
      <c r="A9" s="10" t="s">
        <v>54</v>
      </c>
      <c r="B9" s="3">
        <v>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v>0</v>
      </c>
      <c r="I9" s="3">
        <v>0</v>
      </c>
      <c r="J9" s="3">
        <v>0</v>
      </c>
      <c r="K9" s="121"/>
    </row>
    <row r="10" spans="1:11" s="1" customFormat="1" ht="86.25" customHeight="1" x14ac:dyDescent="0.2">
      <c r="A10" s="10" t="s">
        <v>108</v>
      </c>
      <c r="B10" s="3">
        <v>0</v>
      </c>
      <c r="C10" s="3">
        <v>0</v>
      </c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121"/>
    </row>
    <row r="11" spans="1:11" s="1" customFormat="1" ht="86.25" customHeight="1" x14ac:dyDescent="0.2">
      <c r="A11" s="10" t="s">
        <v>55</v>
      </c>
      <c r="B11" s="3">
        <v>0</v>
      </c>
      <c r="C11" s="3">
        <v>0</v>
      </c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121"/>
    </row>
    <row r="12" spans="1:11" s="1" customFormat="1" ht="86.25" customHeight="1" x14ac:dyDescent="0.2">
      <c r="A12" s="10" t="s">
        <v>56</v>
      </c>
      <c r="B12" s="3">
        <v>0</v>
      </c>
      <c r="C12" s="3">
        <v>0</v>
      </c>
      <c r="D12" s="3">
        <v>0</v>
      </c>
      <c r="E12" s="3">
        <v>0</v>
      </c>
      <c r="F12" s="3">
        <v>0</v>
      </c>
      <c r="G12" s="3">
        <v>0</v>
      </c>
      <c r="H12" s="3">
        <v>0</v>
      </c>
      <c r="I12" s="3">
        <v>0</v>
      </c>
      <c r="J12" s="3">
        <v>0</v>
      </c>
      <c r="K12" s="122"/>
    </row>
    <row r="13" spans="1:11" s="1" customFormat="1" ht="15" x14ac:dyDescent="0.2">
      <c r="A13" s="4" t="s">
        <v>9</v>
      </c>
      <c r="B13" s="27">
        <f>+SUM(B5:B12)</f>
        <v>0</v>
      </c>
      <c r="C13" s="27">
        <f t="shared" ref="C13:J13" si="0">+SUM(C5:C12)</f>
        <v>0</v>
      </c>
      <c r="D13" s="27">
        <f t="shared" si="0"/>
        <v>0</v>
      </c>
      <c r="E13" s="27">
        <f t="shared" si="0"/>
        <v>0</v>
      </c>
      <c r="F13" s="27">
        <f t="shared" si="0"/>
        <v>0</v>
      </c>
      <c r="G13" s="27">
        <f t="shared" si="0"/>
        <v>0</v>
      </c>
      <c r="H13" s="27">
        <f t="shared" si="0"/>
        <v>0</v>
      </c>
      <c r="I13" s="27">
        <f t="shared" si="0"/>
        <v>0</v>
      </c>
      <c r="J13" s="27">
        <f t="shared" si="0"/>
        <v>0</v>
      </c>
    </row>
    <row r="14" spans="1:11" s="1" customFormat="1" ht="42.75" x14ac:dyDescent="0.2">
      <c r="A14" s="5" t="s">
        <v>10</v>
      </c>
      <c r="B14" s="125">
        <f>+SUM(B13:J13)</f>
        <v>0</v>
      </c>
      <c r="C14" s="125"/>
      <c r="D14" s="125"/>
      <c r="E14" s="125"/>
      <c r="F14" s="125"/>
      <c r="G14" s="125"/>
      <c r="H14" s="125"/>
      <c r="I14" s="125"/>
      <c r="J14" s="125"/>
    </row>
    <row r="15" spans="1:11" s="1" customFormat="1" ht="4.5" customHeight="1" x14ac:dyDescent="0.2">
      <c r="A15" s="127"/>
      <c r="B15" s="127"/>
      <c r="C15" s="127"/>
      <c r="D15" s="127"/>
      <c r="E15" s="127"/>
      <c r="F15" s="127"/>
      <c r="G15" s="127"/>
      <c r="H15" s="127"/>
      <c r="I15" s="127"/>
      <c r="J15" s="127"/>
    </row>
    <row r="16" spans="1:11" s="7" customFormat="1" ht="37.5" customHeight="1" x14ac:dyDescent="0.25">
      <c r="A16" s="6" t="s">
        <v>52</v>
      </c>
      <c r="B16" s="126">
        <f>+E23+E27+E30+E35+E38+E42+E48+E54+E55+E64+E74+E75+E77+E78+E79</f>
        <v>0</v>
      </c>
      <c r="C16" s="126"/>
      <c r="D16" s="126"/>
      <c r="E16" s="126"/>
      <c r="F16" s="126"/>
      <c r="G16" s="126"/>
      <c r="H16" s="126"/>
      <c r="I16" s="126"/>
      <c r="J16" s="126"/>
    </row>
    <row r="20" spans="1:8" s="1" customFormat="1" ht="42.75" customHeight="1" x14ac:dyDescent="0.2">
      <c r="A20" s="84" t="s">
        <v>82</v>
      </c>
      <c r="B20" s="84" t="s">
        <v>80</v>
      </c>
      <c r="C20" s="84"/>
      <c r="D20" s="85" t="s">
        <v>81</v>
      </c>
      <c r="E20" s="85"/>
      <c r="F20" s="85" t="s">
        <v>105</v>
      </c>
      <c r="G20" s="85"/>
      <c r="H20" s="8"/>
    </row>
    <row r="21" spans="1:8" s="1" customFormat="1" ht="14.25" x14ac:dyDescent="0.2">
      <c r="A21" s="84"/>
      <c r="B21" s="84"/>
      <c r="C21" s="84"/>
      <c r="D21" s="85"/>
      <c r="E21" s="85"/>
      <c r="F21" s="85"/>
      <c r="G21" s="85"/>
      <c r="H21" s="8"/>
    </row>
    <row r="22" spans="1:8" s="9" customFormat="1" ht="26.25" customHeight="1" x14ac:dyDescent="0.2">
      <c r="A22" s="90" t="s">
        <v>92</v>
      </c>
      <c r="B22" s="90"/>
      <c r="C22" s="90"/>
      <c r="D22" s="90"/>
      <c r="E22" s="90"/>
      <c r="F22" s="90"/>
      <c r="G22" s="90"/>
      <c r="H22" s="8"/>
    </row>
    <row r="23" spans="1:8" ht="84" customHeight="1" x14ac:dyDescent="0.2">
      <c r="A23" s="86" t="s">
        <v>100</v>
      </c>
      <c r="B23" s="89" t="s">
        <v>12</v>
      </c>
      <c r="C23" s="89"/>
      <c r="D23" s="99">
        <v>0</v>
      </c>
      <c r="E23" s="98">
        <f>IF(AND(file_nascosto!C101&lt;=8.2,file_nascosto!C101&gt;=6),file_nascosto!C101,0)</f>
        <v>0</v>
      </c>
      <c r="F23" s="92" t="s">
        <v>117</v>
      </c>
      <c r="G23" s="93"/>
    </row>
    <row r="24" spans="1:8" ht="27" customHeight="1" x14ac:dyDescent="0.2">
      <c r="A24" s="86"/>
      <c r="B24" s="89" t="s">
        <v>65</v>
      </c>
      <c r="C24" s="89"/>
      <c r="D24" s="99"/>
      <c r="E24" s="98"/>
      <c r="F24" s="94"/>
      <c r="G24" s="95"/>
    </row>
    <row r="25" spans="1:8" ht="23.25" customHeight="1" x14ac:dyDescent="0.2">
      <c r="A25" s="86"/>
      <c r="B25" s="89"/>
      <c r="C25" s="89"/>
      <c r="D25" s="99"/>
      <c r="E25" s="98"/>
      <c r="F25" s="96"/>
      <c r="G25" s="97"/>
    </row>
    <row r="26" spans="1:8" ht="26.25" customHeight="1" x14ac:dyDescent="0.2">
      <c r="A26" s="90" t="s">
        <v>13</v>
      </c>
      <c r="B26" s="90"/>
      <c r="C26" s="90"/>
      <c r="D26" s="90"/>
      <c r="E26" s="90"/>
      <c r="F26" s="90"/>
      <c r="G26" s="90"/>
    </row>
    <row r="27" spans="1:8" s="1" customFormat="1" ht="55.5" customHeight="1" x14ac:dyDescent="0.2">
      <c r="A27" s="86" t="s">
        <v>110</v>
      </c>
      <c r="B27" s="89" t="s">
        <v>14</v>
      </c>
      <c r="C27" s="89"/>
      <c r="D27" s="91">
        <v>0</v>
      </c>
      <c r="E27" s="87">
        <f>IFERROR(file_nascosto!C103,0)</f>
        <v>0</v>
      </c>
      <c r="F27" s="86" t="s">
        <v>113</v>
      </c>
      <c r="G27" s="86"/>
    </row>
    <row r="28" spans="1:8" s="1" customFormat="1" ht="19.5" customHeight="1" x14ac:dyDescent="0.2">
      <c r="A28" s="86"/>
      <c r="B28" s="89"/>
      <c r="C28" s="89"/>
      <c r="D28" s="91"/>
      <c r="E28" s="87"/>
      <c r="F28" s="86"/>
      <c r="G28" s="86"/>
    </row>
    <row r="29" spans="1:8" s="1" customFormat="1" ht="75" customHeight="1" x14ac:dyDescent="0.2">
      <c r="A29" s="86"/>
      <c r="B29" s="89" t="s">
        <v>15</v>
      </c>
      <c r="C29" s="89"/>
      <c r="D29" s="91"/>
      <c r="E29" s="87"/>
      <c r="F29" s="86"/>
      <c r="G29" s="86"/>
    </row>
    <row r="30" spans="1:8" s="1" customFormat="1" ht="69" customHeight="1" x14ac:dyDescent="0.2">
      <c r="A30" s="86" t="s">
        <v>109</v>
      </c>
      <c r="B30" s="89" t="s">
        <v>14</v>
      </c>
      <c r="C30" s="89"/>
      <c r="D30" s="91">
        <v>0</v>
      </c>
      <c r="E30" s="87">
        <f>IFERROR(file_nascosto!C104,0)</f>
        <v>0</v>
      </c>
      <c r="F30" s="86"/>
      <c r="G30" s="86"/>
    </row>
    <row r="31" spans="1:8" s="1" customFormat="1" ht="14.25" hidden="1" customHeight="1" x14ac:dyDescent="0.2">
      <c r="A31" s="86"/>
      <c r="B31" s="12"/>
      <c r="C31" s="12"/>
      <c r="D31" s="91"/>
      <c r="E31" s="87"/>
      <c r="F31" s="86"/>
      <c r="G31" s="86"/>
    </row>
    <row r="32" spans="1:8" s="1" customFormat="1" ht="82.5" customHeight="1" x14ac:dyDescent="0.2">
      <c r="A32" s="86"/>
      <c r="B32" s="89" t="s">
        <v>15</v>
      </c>
      <c r="C32" s="89"/>
      <c r="D32" s="91"/>
      <c r="E32" s="87"/>
      <c r="F32" s="86"/>
      <c r="G32" s="86"/>
    </row>
    <row r="33" spans="1:7" s="1" customFormat="1" ht="12.75" hidden="1" customHeight="1" x14ac:dyDescent="0.2">
      <c r="A33" s="13"/>
      <c r="B33" s="12"/>
      <c r="C33" s="12"/>
      <c r="D33" s="14"/>
      <c r="E33" s="14"/>
      <c r="F33" s="14"/>
      <c r="G33" s="14"/>
    </row>
    <row r="34" spans="1:7" s="9" customFormat="1" ht="26.25" customHeight="1" x14ac:dyDescent="0.2">
      <c r="A34" s="103" t="s">
        <v>16</v>
      </c>
      <c r="B34" s="103"/>
      <c r="C34" s="103"/>
      <c r="D34" s="103"/>
      <c r="E34" s="103"/>
      <c r="F34" s="103"/>
      <c r="G34" s="103"/>
    </row>
    <row r="35" spans="1:7" s="1" customFormat="1" ht="73.5" customHeight="1" x14ac:dyDescent="0.2">
      <c r="A35" s="88" t="s">
        <v>93</v>
      </c>
      <c r="B35" s="89" t="s">
        <v>17</v>
      </c>
      <c r="C35" s="89"/>
      <c r="D35" s="91">
        <v>0</v>
      </c>
      <c r="E35" s="87">
        <f>IFERROR(file_nascosto!C105,0)</f>
        <v>0</v>
      </c>
      <c r="F35" s="86" t="s">
        <v>116</v>
      </c>
      <c r="G35" s="86"/>
    </row>
    <row r="36" spans="1:7" s="1" customFormat="1" ht="14.25" x14ac:dyDescent="0.2">
      <c r="A36" s="88"/>
      <c r="B36" s="89" t="s">
        <v>18</v>
      </c>
      <c r="C36" s="89"/>
      <c r="D36" s="91"/>
      <c r="E36" s="87"/>
      <c r="F36" s="86"/>
      <c r="G36" s="86"/>
    </row>
    <row r="37" spans="1:7" s="1" customFormat="1" ht="14.25" x14ac:dyDescent="0.2">
      <c r="A37" s="88"/>
      <c r="B37" s="89" t="s">
        <v>18</v>
      </c>
      <c r="C37" s="89"/>
      <c r="D37" s="91"/>
      <c r="E37" s="87"/>
      <c r="F37" s="86"/>
      <c r="G37" s="86"/>
    </row>
    <row r="38" spans="1:7" s="1" customFormat="1" ht="102.75" customHeight="1" x14ac:dyDescent="0.2">
      <c r="A38" s="88" t="s">
        <v>99</v>
      </c>
      <c r="B38" s="89" t="s">
        <v>17</v>
      </c>
      <c r="C38" s="89"/>
      <c r="D38" s="91">
        <v>0</v>
      </c>
      <c r="E38" s="87">
        <f>IFERROR(file_nascosto!C106,0)</f>
        <v>0</v>
      </c>
      <c r="F38" s="86"/>
      <c r="G38" s="86"/>
    </row>
    <row r="39" spans="1:7" s="1" customFormat="1" ht="14.25" x14ac:dyDescent="0.2">
      <c r="A39" s="88"/>
      <c r="B39" s="89" t="s">
        <v>18</v>
      </c>
      <c r="C39" s="89"/>
      <c r="D39" s="91"/>
      <c r="E39" s="87"/>
      <c r="F39" s="86"/>
      <c r="G39" s="86"/>
    </row>
    <row r="40" spans="1:7" s="1" customFormat="1" ht="14.25" x14ac:dyDescent="0.2">
      <c r="A40" s="88"/>
      <c r="B40" s="89" t="s">
        <v>18</v>
      </c>
      <c r="C40" s="89"/>
      <c r="D40" s="91"/>
      <c r="E40" s="87"/>
      <c r="F40" s="86"/>
      <c r="G40" s="86"/>
    </row>
    <row r="41" spans="1:7" ht="26.25" customHeight="1" x14ac:dyDescent="0.2">
      <c r="A41" s="90" t="s">
        <v>19</v>
      </c>
      <c r="B41" s="90"/>
      <c r="C41" s="90"/>
      <c r="D41" s="90"/>
      <c r="E41" s="90"/>
      <c r="F41" s="90"/>
      <c r="G41" s="90"/>
    </row>
    <row r="42" spans="1:7" s="1" customFormat="1" ht="153" customHeight="1" x14ac:dyDescent="0.2">
      <c r="A42" s="86" t="s">
        <v>102</v>
      </c>
      <c r="B42" s="2" t="s">
        <v>28</v>
      </c>
      <c r="C42" s="2" t="s">
        <v>29</v>
      </c>
      <c r="D42" s="102"/>
      <c r="E42" s="105">
        <f>IFERROR(file_nascosto!B41,0)</f>
        <v>0</v>
      </c>
      <c r="F42" s="86" t="s">
        <v>120</v>
      </c>
      <c r="G42" s="86"/>
    </row>
    <row r="43" spans="1:7" s="1" customFormat="1" ht="14.25" x14ac:dyDescent="0.2">
      <c r="A43" s="86"/>
      <c r="B43" s="23" t="s">
        <v>98</v>
      </c>
      <c r="C43" s="15">
        <v>0</v>
      </c>
      <c r="D43" s="102"/>
      <c r="E43" s="105"/>
      <c r="F43" s="86"/>
      <c r="G43" s="86"/>
    </row>
    <row r="44" spans="1:7" s="1" customFormat="1" ht="15" customHeight="1" x14ac:dyDescent="0.2">
      <c r="A44" s="86"/>
      <c r="B44" s="23" t="s">
        <v>89</v>
      </c>
      <c r="C44" s="15">
        <v>5</v>
      </c>
      <c r="D44" s="102"/>
      <c r="E44" s="105"/>
      <c r="F44" s="86"/>
      <c r="G44" s="86"/>
    </row>
    <row r="45" spans="1:7" s="1" customFormat="1" ht="15.75" customHeight="1" x14ac:dyDescent="0.2">
      <c r="A45" s="86"/>
      <c r="B45" s="23" t="s">
        <v>90</v>
      </c>
      <c r="C45" s="15">
        <v>10</v>
      </c>
      <c r="D45" s="102"/>
      <c r="E45" s="105"/>
      <c r="F45" s="86"/>
      <c r="G45" s="86"/>
    </row>
    <row r="46" spans="1:7" s="1" customFormat="1" ht="29.25" customHeight="1" x14ac:dyDescent="0.2">
      <c r="A46" s="16" t="s">
        <v>103</v>
      </c>
      <c r="B46" s="23" t="s">
        <v>91</v>
      </c>
      <c r="C46" s="15">
        <v>15</v>
      </c>
      <c r="D46" s="102"/>
      <c r="E46" s="105"/>
      <c r="F46" s="86"/>
      <c r="G46" s="86"/>
    </row>
    <row r="47" spans="1:7" s="9" customFormat="1" ht="26.25" customHeight="1" x14ac:dyDescent="0.2">
      <c r="A47" s="90" t="s">
        <v>20</v>
      </c>
      <c r="B47" s="90"/>
      <c r="C47" s="90"/>
      <c r="D47" s="90"/>
      <c r="E47" s="90"/>
      <c r="F47" s="90"/>
      <c r="G47" s="90"/>
    </row>
    <row r="48" spans="1:7" ht="60" customHeight="1" x14ac:dyDescent="0.2">
      <c r="A48" s="88" t="s">
        <v>106</v>
      </c>
      <c r="B48" s="17" t="s">
        <v>57</v>
      </c>
      <c r="C48" s="17" t="s">
        <v>21</v>
      </c>
      <c r="D48" s="101"/>
      <c r="E48" s="104">
        <v>0</v>
      </c>
      <c r="F48" s="107" t="s">
        <v>114</v>
      </c>
      <c r="G48" s="107"/>
    </row>
    <row r="49" spans="1:7" ht="28.5" x14ac:dyDescent="0.2">
      <c r="A49" s="88"/>
      <c r="B49" s="19" t="s">
        <v>58</v>
      </c>
      <c r="C49" s="15">
        <v>10</v>
      </c>
      <c r="D49" s="101"/>
      <c r="E49" s="104"/>
      <c r="F49" s="107"/>
      <c r="G49" s="107"/>
    </row>
    <row r="50" spans="1:7" ht="28.5" x14ac:dyDescent="0.2">
      <c r="A50" s="88"/>
      <c r="B50" s="19" t="s">
        <v>59</v>
      </c>
      <c r="C50" s="15">
        <v>8</v>
      </c>
      <c r="D50" s="101"/>
      <c r="E50" s="104"/>
      <c r="F50" s="107"/>
      <c r="G50" s="107"/>
    </row>
    <row r="51" spans="1:7" ht="28.5" x14ac:dyDescent="0.2">
      <c r="A51" s="88"/>
      <c r="B51" s="19" t="s">
        <v>60</v>
      </c>
      <c r="C51" s="15">
        <v>6</v>
      </c>
      <c r="D51" s="101"/>
      <c r="E51" s="104"/>
      <c r="F51" s="107"/>
      <c r="G51" s="107"/>
    </row>
    <row r="52" spans="1:7" ht="28.5" x14ac:dyDescent="0.2">
      <c r="A52" s="88"/>
      <c r="B52" s="19" t="s">
        <v>61</v>
      </c>
      <c r="C52" s="15">
        <v>4</v>
      </c>
      <c r="D52" s="101"/>
      <c r="E52" s="104"/>
      <c r="F52" s="107"/>
      <c r="G52" s="107"/>
    </row>
    <row r="53" spans="1:7" ht="27" customHeight="1" x14ac:dyDescent="0.2">
      <c r="A53" s="90" t="s">
        <v>22</v>
      </c>
      <c r="B53" s="90"/>
      <c r="C53" s="90"/>
      <c r="D53" s="90"/>
      <c r="E53" s="90"/>
      <c r="F53" s="90"/>
      <c r="G53" s="90"/>
    </row>
    <row r="54" spans="1:7" s="1" customFormat="1" ht="71.25" x14ac:dyDescent="0.2">
      <c r="A54" s="10" t="s">
        <v>23</v>
      </c>
      <c r="B54" s="86" t="s">
        <v>24</v>
      </c>
      <c r="C54" s="86"/>
      <c r="D54" s="14"/>
      <c r="E54" s="20">
        <v>0</v>
      </c>
      <c r="F54" s="128" t="s">
        <v>114</v>
      </c>
      <c r="G54" s="128"/>
    </row>
    <row r="55" spans="1:7" s="1" customFormat="1" ht="26.25" customHeight="1" x14ac:dyDescent="0.2">
      <c r="A55" s="86" t="s">
        <v>101</v>
      </c>
      <c r="B55" s="86" t="s">
        <v>107</v>
      </c>
      <c r="C55" s="86"/>
      <c r="D55" s="99">
        <v>0</v>
      </c>
      <c r="E55" s="110">
        <f>IFERROR(file_nascosto!C107,0)</f>
        <v>0</v>
      </c>
      <c r="F55" s="86" t="s">
        <v>115</v>
      </c>
      <c r="G55" s="86"/>
    </row>
    <row r="56" spans="1:7" s="1" customFormat="1" ht="12.75" customHeight="1" x14ac:dyDescent="0.2">
      <c r="A56" s="86"/>
      <c r="B56" s="86"/>
      <c r="C56" s="86"/>
      <c r="D56" s="99"/>
      <c r="E56" s="111"/>
      <c r="F56" s="86"/>
      <c r="G56" s="86"/>
    </row>
    <row r="57" spans="1:7" s="1" customFormat="1" ht="14.25" x14ac:dyDescent="0.2">
      <c r="A57" s="86"/>
      <c r="B57" s="86"/>
      <c r="C57" s="86"/>
      <c r="D57" s="99"/>
      <c r="E57" s="111"/>
      <c r="F57" s="86"/>
      <c r="G57" s="86"/>
    </row>
    <row r="58" spans="1:7" s="1" customFormat="1" ht="25.5" customHeight="1" x14ac:dyDescent="0.2">
      <c r="A58" s="86"/>
      <c r="B58" s="86"/>
      <c r="C58" s="86"/>
      <c r="D58" s="99"/>
      <c r="E58" s="111"/>
      <c r="F58" s="86"/>
      <c r="G58" s="86"/>
    </row>
    <row r="59" spans="1:7" s="1" customFormat="1" ht="14.25" customHeight="1" x14ac:dyDescent="0.2">
      <c r="A59" s="86"/>
      <c r="B59" s="86"/>
      <c r="C59" s="86"/>
      <c r="D59" s="99"/>
      <c r="E59" s="111"/>
      <c r="F59" s="86"/>
      <c r="G59" s="86"/>
    </row>
    <row r="60" spans="1:7" s="1" customFormat="1" ht="12.75" customHeight="1" x14ac:dyDescent="0.2">
      <c r="A60" s="86"/>
      <c r="B60" s="86"/>
      <c r="C60" s="86"/>
      <c r="D60" s="99"/>
      <c r="E60" s="111"/>
      <c r="F60" s="86"/>
      <c r="G60" s="86"/>
    </row>
    <row r="61" spans="1:7" s="1" customFormat="1" ht="14.25" x14ac:dyDescent="0.2">
      <c r="A61" s="86"/>
      <c r="B61" s="86"/>
      <c r="C61" s="86"/>
      <c r="D61" s="99"/>
      <c r="E61" s="111"/>
      <c r="F61" s="86"/>
      <c r="G61" s="86"/>
    </row>
    <row r="62" spans="1:7" ht="25.5" customHeight="1" x14ac:dyDescent="0.2">
      <c r="A62" s="90" t="s">
        <v>96</v>
      </c>
      <c r="B62" s="90"/>
      <c r="C62" s="90"/>
      <c r="D62" s="90"/>
      <c r="E62" s="90"/>
      <c r="F62" s="109"/>
      <c r="G62" s="109"/>
    </row>
    <row r="63" spans="1:7" ht="42.75" x14ac:dyDescent="0.2">
      <c r="A63" s="16" t="s">
        <v>74</v>
      </c>
      <c r="B63" s="106">
        <v>4</v>
      </c>
      <c r="C63" s="106"/>
      <c r="D63" s="62"/>
      <c r="E63" s="63"/>
      <c r="F63" s="80" t="s">
        <v>119</v>
      </c>
      <c r="G63" s="81"/>
    </row>
    <row r="64" spans="1:7" ht="28.5" x14ac:dyDescent="0.2">
      <c r="A64" s="16" t="s">
        <v>85</v>
      </c>
      <c r="B64" s="106">
        <v>4</v>
      </c>
      <c r="C64" s="106"/>
      <c r="D64" s="62"/>
      <c r="E64" s="61">
        <v>0</v>
      </c>
      <c r="F64" s="82" t="s">
        <v>114</v>
      </c>
      <c r="G64" s="83"/>
    </row>
    <row r="65" spans="1:7" hidden="1" x14ac:dyDescent="0.2">
      <c r="A65" s="22"/>
      <c r="B65" s="22"/>
      <c r="C65" s="22"/>
      <c r="D65" s="22"/>
      <c r="E65" s="22"/>
      <c r="F65" s="22"/>
      <c r="G65" s="22"/>
    </row>
    <row r="66" spans="1:7" ht="14.25" hidden="1" x14ac:dyDescent="0.2">
      <c r="A66" s="19"/>
      <c r="B66" s="19"/>
      <c r="C66" s="19"/>
      <c r="D66" s="22"/>
      <c r="E66" s="22"/>
      <c r="F66" s="22"/>
      <c r="G66" s="22"/>
    </row>
    <row r="67" spans="1:7" ht="14.25" hidden="1" x14ac:dyDescent="0.2">
      <c r="A67" s="19"/>
      <c r="B67" s="19"/>
      <c r="C67" s="19"/>
      <c r="D67" s="22"/>
      <c r="E67" s="22"/>
      <c r="F67" s="22"/>
      <c r="G67" s="22"/>
    </row>
    <row r="68" spans="1:7" ht="15" hidden="1" customHeight="1" x14ac:dyDescent="0.2">
      <c r="A68" s="114" t="s">
        <v>86</v>
      </c>
      <c r="B68" s="114"/>
      <c r="C68" s="114"/>
      <c r="D68" s="114"/>
      <c r="E68" s="114"/>
      <c r="F68" s="22"/>
      <c r="G68" s="22"/>
    </row>
    <row r="69" spans="1:7" ht="26.25" customHeight="1" x14ac:dyDescent="0.2">
      <c r="A69" s="90" t="s">
        <v>25</v>
      </c>
      <c r="B69" s="90"/>
      <c r="C69" s="90"/>
      <c r="D69" s="90"/>
      <c r="E69" s="90"/>
      <c r="F69" s="109"/>
      <c r="G69" s="109"/>
    </row>
    <row r="70" spans="1:7" ht="28.5" x14ac:dyDescent="0.2">
      <c r="A70" s="10" t="s">
        <v>75</v>
      </c>
      <c r="B70" s="89">
        <v>4</v>
      </c>
      <c r="C70" s="89"/>
      <c r="D70" s="21"/>
      <c r="E70" s="63"/>
      <c r="F70" s="100" t="s">
        <v>104</v>
      </c>
      <c r="G70" s="100"/>
    </row>
    <row r="71" spans="1:7" ht="42.75" x14ac:dyDescent="0.2">
      <c r="A71" s="10" t="s">
        <v>76</v>
      </c>
      <c r="B71" s="89">
        <v>1</v>
      </c>
      <c r="C71" s="89"/>
      <c r="D71" s="21"/>
      <c r="E71" s="63"/>
      <c r="F71" s="115" t="s">
        <v>118</v>
      </c>
      <c r="G71" s="116"/>
    </row>
    <row r="72" spans="1:7" ht="15" customHeight="1" x14ac:dyDescent="0.2">
      <c r="A72" s="117" t="s">
        <v>97</v>
      </c>
      <c r="B72" s="118"/>
      <c r="C72" s="118"/>
      <c r="D72" s="118"/>
      <c r="E72" s="118"/>
      <c r="F72" s="118"/>
      <c r="G72" s="119"/>
    </row>
    <row r="73" spans="1:7" ht="26.25" customHeight="1" x14ac:dyDescent="0.2">
      <c r="A73" s="108" t="s">
        <v>26</v>
      </c>
      <c r="B73" s="108"/>
      <c r="C73" s="108"/>
      <c r="D73" s="108"/>
      <c r="E73" s="108"/>
      <c r="F73" s="108"/>
      <c r="G73" s="108"/>
    </row>
    <row r="74" spans="1:7" ht="28.5" x14ac:dyDescent="0.2">
      <c r="A74" s="10" t="s">
        <v>94</v>
      </c>
      <c r="B74" s="89">
        <v>1</v>
      </c>
      <c r="C74" s="89"/>
      <c r="D74" s="21"/>
      <c r="E74" s="18">
        <v>0</v>
      </c>
      <c r="F74" s="107" t="s">
        <v>114</v>
      </c>
      <c r="G74" s="107"/>
    </row>
    <row r="75" spans="1:7" ht="42.75" x14ac:dyDescent="0.2">
      <c r="A75" s="10" t="s">
        <v>77</v>
      </c>
      <c r="B75" s="89">
        <v>2</v>
      </c>
      <c r="C75" s="89"/>
      <c r="D75" s="101"/>
      <c r="E75" s="112">
        <v>0</v>
      </c>
      <c r="F75" s="107"/>
      <c r="G75" s="107"/>
    </row>
    <row r="76" spans="1:7" ht="14.25" x14ac:dyDescent="0.2">
      <c r="A76" s="10" t="s">
        <v>78</v>
      </c>
      <c r="B76" s="89">
        <v>3</v>
      </c>
      <c r="C76" s="89"/>
      <c r="D76" s="101"/>
      <c r="E76" s="113"/>
      <c r="F76" s="107"/>
      <c r="G76" s="107"/>
    </row>
    <row r="77" spans="1:7" ht="114" x14ac:dyDescent="0.2">
      <c r="A77" s="86" t="s">
        <v>79</v>
      </c>
      <c r="B77" s="19" t="s">
        <v>87</v>
      </c>
      <c r="C77" s="15">
        <v>2</v>
      </c>
      <c r="D77" s="21"/>
      <c r="E77" s="18">
        <v>0</v>
      </c>
      <c r="F77" s="107"/>
      <c r="G77" s="107"/>
    </row>
    <row r="78" spans="1:7" ht="61.5" customHeight="1" x14ac:dyDescent="0.2">
      <c r="A78" s="86"/>
      <c r="B78" s="19" t="s">
        <v>88</v>
      </c>
      <c r="C78" s="15">
        <v>2</v>
      </c>
      <c r="D78" s="21"/>
      <c r="E78" s="18">
        <v>0</v>
      </c>
      <c r="F78" s="107"/>
      <c r="G78" s="107"/>
    </row>
    <row r="79" spans="1:7" ht="71.25" x14ac:dyDescent="0.2">
      <c r="A79" s="10" t="s">
        <v>95</v>
      </c>
      <c r="B79" s="19" t="s">
        <v>62</v>
      </c>
      <c r="C79" s="15">
        <v>2</v>
      </c>
      <c r="D79" s="21"/>
      <c r="E79" s="18">
        <v>0</v>
      </c>
      <c r="F79" s="107"/>
      <c r="G79" s="107"/>
    </row>
    <row r="80" spans="1:7" ht="14.25" customHeight="1" x14ac:dyDescent="0.2">
      <c r="A80" s="24"/>
      <c r="B80" s="25"/>
      <c r="C80" s="25"/>
      <c r="D80" s="25"/>
      <c r="E80" s="25"/>
      <c r="F80" s="25"/>
    </row>
  </sheetData>
  <sheetProtection algorithmName="SHA-512" hashValue="TxZr5lFEKSJGwGuWTFmuTK8NrMgr4gkhsN3Fip3e6cjDRtSe7Oop3FFP4e2OTblVi2/pRmG5x7ceCaUAdNxn4g==" saltValue="YkWUgGGctt23pqHs+NPO8A==" spinCount="100000" sheet="1" selectLockedCells="1"/>
  <customSheetViews>
    <customSheetView guid="{BDB42A84-B44B-4B42-839C-273C7DCFD6FA}" scale="70" fitToPage="1" hiddenRows="1" topLeftCell="A4">
      <selection activeCell="K5" sqref="K5:K12"/>
      <pageMargins left="0.70866141732283472" right="0.70866141732283472" top="0.74803149606299213" bottom="0.82677165354330717" header="0.31496062992125984" footer="0.31496062992125984"/>
      <printOptions horizontalCentered="1"/>
      <pageSetup paperSize="9" scale="31" fitToHeight="2" orientation="landscape" r:id="rId1"/>
    </customSheetView>
  </customSheetViews>
  <mergeCells count="79">
    <mergeCell ref="A72:G72"/>
    <mergeCell ref="K5:K12"/>
    <mergeCell ref="A1:K2"/>
    <mergeCell ref="A3:K3"/>
    <mergeCell ref="B14:J14"/>
    <mergeCell ref="B16:J16"/>
    <mergeCell ref="A15:J15"/>
    <mergeCell ref="F48:G52"/>
    <mergeCell ref="F54:G54"/>
    <mergeCell ref="F42:G46"/>
    <mergeCell ref="F27:G32"/>
    <mergeCell ref="F35:G40"/>
    <mergeCell ref="A53:G53"/>
    <mergeCell ref="A47:G47"/>
    <mergeCell ref="A41:G41"/>
    <mergeCell ref="A30:A32"/>
    <mergeCell ref="D75:D76"/>
    <mergeCell ref="F55:G61"/>
    <mergeCell ref="F74:G79"/>
    <mergeCell ref="A73:G73"/>
    <mergeCell ref="A69:G69"/>
    <mergeCell ref="A62:G62"/>
    <mergeCell ref="B76:C76"/>
    <mergeCell ref="A77:A78"/>
    <mergeCell ref="D55:D61"/>
    <mergeCell ref="E55:E61"/>
    <mergeCell ref="B70:C70"/>
    <mergeCell ref="E75:E76"/>
    <mergeCell ref="A68:E68"/>
    <mergeCell ref="B74:C74"/>
    <mergeCell ref="B75:C75"/>
    <mergeCell ref="F71:G71"/>
    <mergeCell ref="B64:C64"/>
    <mergeCell ref="A42:A45"/>
    <mergeCell ref="B55:C61"/>
    <mergeCell ref="A48:A52"/>
    <mergeCell ref="B54:C54"/>
    <mergeCell ref="A55:A61"/>
    <mergeCell ref="B63:C63"/>
    <mergeCell ref="A34:G34"/>
    <mergeCell ref="E48:E52"/>
    <mergeCell ref="E30:E32"/>
    <mergeCell ref="B36:C37"/>
    <mergeCell ref="D38:D40"/>
    <mergeCell ref="E42:E46"/>
    <mergeCell ref="D35:D37"/>
    <mergeCell ref="E35:E37"/>
    <mergeCell ref="E23:E25"/>
    <mergeCell ref="B27:C28"/>
    <mergeCell ref="B71:C71"/>
    <mergeCell ref="B30:C30"/>
    <mergeCell ref="B32:C32"/>
    <mergeCell ref="D27:D29"/>
    <mergeCell ref="E27:E29"/>
    <mergeCell ref="B24:C25"/>
    <mergeCell ref="B29:C29"/>
    <mergeCell ref="B23:C23"/>
    <mergeCell ref="D23:D25"/>
    <mergeCell ref="A26:G26"/>
    <mergeCell ref="A27:A29"/>
    <mergeCell ref="F70:G70"/>
    <mergeCell ref="D48:D52"/>
    <mergeCell ref="D42:D46"/>
    <mergeCell ref="F63:G63"/>
    <mergeCell ref="F64:G64"/>
    <mergeCell ref="B20:C21"/>
    <mergeCell ref="D20:E21"/>
    <mergeCell ref="A20:A21"/>
    <mergeCell ref="A23:A25"/>
    <mergeCell ref="E38:E40"/>
    <mergeCell ref="A35:A37"/>
    <mergeCell ref="B35:C35"/>
    <mergeCell ref="A38:A40"/>
    <mergeCell ref="B38:C38"/>
    <mergeCell ref="B39:C40"/>
    <mergeCell ref="A22:G22"/>
    <mergeCell ref="F20:G21"/>
    <mergeCell ref="D30:D32"/>
    <mergeCell ref="F23:G25"/>
  </mergeCells>
  <printOptions horizontalCentered="1"/>
  <pageMargins left="0.70866141732283472" right="0.70866141732283472" top="0.74803149606299213" bottom="0.82677165354330717" header="0.31496062992125984" footer="0.31496062992125984"/>
  <pageSetup paperSize="9" scale="35" fitToHeight="2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file_nascosto</vt:lpstr>
      <vt:lpstr>411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Vinti Gianluca</dc:creator>
  <cp:lastModifiedBy>Federico Ciacca</cp:lastModifiedBy>
  <cp:lastPrinted>2019-01-07T07:11:39Z</cp:lastPrinted>
  <dcterms:created xsi:type="dcterms:W3CDTF">2009-07-24T07:12:41Z</dcterms:created>
  <dcterms:modified xsi:type="dcterms:W3CDTF">2019-08-07T07:30:55Z</dcterms:modified>
</cp:coreProperties>
</file>